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Users\Naama_ZoharParber\תפעול\מכרזים\מערכות חניה\שאלות ותשובות\"/>
    </mc:Choice>
  </mc:AlternateContent>
  <bookViews>
    <workbookView xWindow="0" yWindow="0" windowWidth="28800" windowHeight="12960" tabRatio="848"/>
  </bookViews>
  <sheets>
    <sheet name="הצעה חלק א' - התקנת ציוד תוכנה " sheetId="1" r:id="rId1"/>
    <sheet name="הצעה חלק ב' - מחירון חלפים ופרו" sheetId="2" r:id="rId2"/>
    <sheet name="הצעה חלק ג' - אחרים" sheetId="3" r:id="rId3"/>
    <sheet name="נספח ד' תוכנית ביצוע להתקנה" sheetId="6" r:id="rId4"/>
    <sheet name="טבלת דוגמא לאופן שקלול ה.מ." sheetId="5" r:id="rId5"/>
  </sheets>
  <definedNames>
    <definedName name="_xlnm._FilterDatabase" localSheetId="1" hidden="1">'הצעה חלק ב'' - מחירון חלפים ופרו'!$C$2:$H$2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49" i="1" l="1"/>
  <c r="I48" i="1"/>
  <c r="I47" i="1"/>
  <c r="I46" i="1"/>
  <c r="H71" i="2" l="1"/>
  <c r="H72" i="2"/>
  <c r="I45" i="1" l="1"/>
  <c r="I5" i="1"/>
  <c r="G41" i="1" l="1"/>
  <c r="G40" i="1"/>
  <c r="G39" i="1"/>
  <c r="I8" i="5" l="1"/>
  <c r="J8" i="5"/>
  <c r="H8" i="5"/>
  <c r="J9" i="5"/>
  <c r="I9" i="5"/>
  <c r="H9" i="5"/>
  <c r="J32" i="1" l="1"/>
  <c r="I57" i="1" l="1"/>
  <c r="L19" i="5" l="1"/>
  <c r="J17" i="5"/>
  <c r="I17" i="5"/>
  <c r="H17" i="5"/>
  <c r="J16" i="5"/>
  <c r="I16" i="5"/>
  <c r="H16" i="5"/>
  <c r="J15" i="5"/>
  <c r="I15" i="5"/>
  <c r="H15" i="5"/>
  <c r="J14" i="5"/>
  <c r="I14" i="5"/>
  <c r="H14" i="5"/>
  <c r="G13" i="5"/>
  <c r="F13" i="5"/>
  <c r="E13" i="5"/>
  <c r="J12" i="5"/>
  <c r="I12" i="5"/>
  <c r="H12" i="5"/>
  <c r="J11" i="5"/>
  <c r="I11" i="5"/>
  <c r="H11" i="5"/>
  <c r="J10" i="5"/>
  <c r="I10" i="5"/>
  <c r="H10" i="5"/>
  <c r="I7" i="5"/>
  <c r="J6" i="5"/>
  <c r="I6" i="5"/>
  <c r="H6" i="5"/>
  <c r="J5" i="5"/>
  <c r="I5" i="5"/>
  <c r="H5" i="5"/>
  <c r="J4" i="5"/>
  <c r="I4" i="5"/>
  <c r="H4" i="5"/>
  <c r="I13" i="5" l="1"/>
  <c r="I18" i="5" s="1"/>
  <c r="H13" i="5"/>
  <c r="H18" i="5" s="1"/>
  <c r="J13" i="5"/>
  <c r="J7" i="5"/>
  <c r="J19" i="5" s="1"/>
  <c r="J18" i="5"/>
  <c r="H7" i="5"/>
  <c r="H67" i="2"/>
  <c r="I37" i="1"/>
  <c r="I36" i="1"/>
  <c r="I32" i="1"/>
  <c r="I19" i="5" l="1"/>
  <c r="H19" i="5"/>
  <c r="G70" i="2"/>
  <c r="H70" i="2" s="1"/>
  <c r="E85" i="2" l="1"/>
  <c r="H5" i="2" l="1"/>
  <c r="H6" i="2"/>
  <c r="H64" i="2"/>
  <c r="H63" i="2"/>
  <c r="H62" i="2"/>
  <c r="H59" i="2"/>
  <c r="H60" i="2"/>
  <c r="H61" i="2"/>
  <c r="H58" i="2"/>
  <c r="H7" i="2"/>
  <c r="H3" i="2"/>
  <c r="H66" i="2"/>
  <c r="H35" i="2"/>
  <c r="H34" i="2"/>
  <c r="H19" i="2"/>
  <c r="H18" i="2"/>
  <c r="H17" i="2"/>
  <c r="H16" i="2"/>
  <c r="H15" i="2"/>
  <c r="H12" i="2"/>
  <c r="H11" i="2"/>
  <c r="H10" i="2"/>
  <c r="H9" i="2"/>
  <c r="H8" i="2"/>
  <c r="H20" i="2"/>
  <c r="H14" i="2"/>
  <c r="H13" i="2"/>
  <c r="H24" i="2"/>
  <c r="H74" i="2"/>
  <c r="H73" i="2"/>
  <c r="H69" i="2"/>
  <c r="H65" i="2"/>
  <c r="H57" i="2"/>
  <c r="H56" i="2"/>
  <c r="H55" i="2"/>
  <c r="H54" i="2"/>
  <c r="H53" i="2"/>
  <c r="H52" i="2"/>
  <c r="H51" i="2"/>
  <c r="H50" i="2"/>
  <c r="H49" i="2"/>
  <c r="H48" i="2"/>
  <c r="H47" i="2"/>
  <c r="H46" i="2"/>
  <c r="H45" i="2"/>
  <c r="H44" i="2"/>
  <c r="H43" i="2"/>
  <c r="H42" i="2"/>
  <c r="H33" i="2"/>
  <c r="H32" i="2"/>
  <c r="H31" i="2"/>
  <c r="H30" i="2"/>
  <c r="H29" i="2"/>
  <c r="H28" i="2"/>
  <c r="H27" i="2"/>
  <c r="H26" i="2"/>
  <c r="H25" i="2"/>
  <c r="H23" i="2"/>
  <c r="H22" i="2"/>
  <c r="H21" i="2"/>
  <c r="H41" i="2"/>
  <c r="H40" i="2"/>
  <c r="H39" i="2"/>
  <c r="H38" i="2"/>
  <c r="H37" i="2"/>
  <c r="H36" i="2"/>
  <c r="H4" i="2"/>
  <c r="I56" i="1"/>
  <c r="I52" i="1"/>
  <c r="I51" i="1"/>
  <c r="I50" i="1"/>
  <c r="I55" i="1"/>
  <c r="I54" i="1"/>
  <c r="I53" i="1"/>
  <c r="I41" i="1"/>
  <c r="I40" i="1"/>
  <c r="I44" i="1"/>
  <c r="I43" i="1"/>
  <c r="I42" i="1"/>
  <c r="I39" i="1"/>
  <c r="I38" i="1"/>
  <c r="I35" i="1"/>
  <c r="I34" i="1"/>
  <c r="G12" i="1"/>
  <c r="I58" i="1" l="1"/>
  <c r="I59" i="1" s="1"/>
  <c r="H75" i="2"/>
</calcChain>
</file>

<file path=xl/sharedStrings.xml><?xml version="1.0" encoding="utf-8"?>
<sst xmlns="http://schemas.openxmlformats.org/spreadsheetml/2006/main" count="529" uniqueCount="361">
  <si>
    <t xml:space="preserve">מחסום </t>
  </si>
  <si>
    <t>חשמלי זרוע ישרה 3 מטר</t>
  </si>
  <si>
    <t xml:space="preserve">כמות מוערכת </t>
  </si>
  <si>
    <t>סה"כ מחיר</t>
  </si>
  <si>
    <t>סעיף / איפיון במכרז</t>
  </si>
  <si>
    <t xml:space="preserve">הערות </t>
  </si>
  <si>
    <t>מס"ד</t>
  </si>
  <si>
    <t>הציוד</t>
  </si>
  <si>
    <t>קבוע</t>
  </si>
  <si>
    <t>רמזור כולל עמוד</t>
  </si>
  <si>
    <t xml:space="preserve">מצלמת LPR </t>
  </si>
  <si>
    <t>גלאי גובה לזוג עמודים</t>
  </si>
  <si>
    <t>זוג עמודים לגלאי גובה משאיות (כניסה/יציאה)</t>
  </si>
  <si>
    <t>עמודי הגנה</t>
  </si>
  <si>
    <t>גלאים ולולאות כולל חריצה</t>
  </si>
  <si>
    <t>אופציונאלי</t>
  </si>
  <si>
    <t xml:space="preserve">קבוע / תוספת אופציונאלית / חלופי </t>
  </si>
  <si>
    <t>מצלמת LPR המופעלת בתנועה</t>
  </si>
  <si>
    <t>מסכי הכוונה לנתיבים כולל עמוד</t>
  </si>
  <si>
    <t>לוח פיקוד</t>
  </si>
  <si>
    <t>שלוחות אינטרקום (אנטיונדאלי)</t>
  </si>
  <si>
    <t xml:space="preserve">מסכי הכוונה </t>
  </si>
  <si>
    <t>חשמלי זרוע ישרה 3 מטר, מינימום 2</t>
  </si>
  <si>
    <t xml:space="preserve">רמזור </t>
  </si>
  <si>
    <t xml:space="preserve">ממשק ארנק וירטואלי </t>
  </si>
  <si>
    <t xml:space="preserve">תוכנה </t>
  </si>
  <si>
    <t xml:space="preserve">ציוד </t>
  </si>
  <si>
    <t xml:space="preserve">ממשק תשלום דרך אפליקציית שיבא </t>
  </si>
  <si>
    <t xml:space="preserve">מכונות תשלום אשראי </t>
  </si>
  <si>
    <t xml:space="preserve">תיתכן סטייה של כ- 30% בכמות </t>
  </si>
  <si>
    <t>מכונות תשלום מזומן ואשראי</t>
  </si>
  <si>
    <t>קופת תשלום ידנית (משרדי)</t>
  </si>
  <si>
    <t>כמות סופית עלפי החלטת המזמין. 
מינימום מוערך ל-2</t>
  </si>
  <si>
    <t>עמדת מנהל כולל רישיון</t>
  </si>
  <si>
    <t>על פי החלטה סופית של המזמין. 
מינימום מוערך ל-1</t>
  </si>
  <si>
    <t>עמדת בקר כולל רישיון</t>
  </si>
  <si>
    <t>אינטרקום - עמדות מענה</t>
  </si>
  <si>
    <t>אינטרקום רכזת אינטרקום</t>
  </si>
  <si>
    <t>קבוע - ע"פ סטייה</t>
  </si>
  <si>
    <t>מכונות תשלום</t>
  </si>
  <si>
    <t>שילוטים</t>
  </si>
  <si>
    <t>אחרים</t>
  </si>
  <si>
    <t xml:space="preserve">כמות סופית על פי החלטת המזמין. 
כולל עמוד, חפירה, ביסוס התקנה הגדרה ושעות עבודה. </t>
  </si>
  <si>
    <t xml:space="preserve"> התקנה הגדרה ושעות עבודה. </t>
  </si>
  <si>
    <t>תוכנה</t>
  </si>
  <si>
    <t>מחיר*
(ללא מע"מ)</t>
  </si>
  <si>
    <t>*</t>
  </si>
  <si>
    <t>ממשק רישום מנויים דרך אפליקציית שיבא</t>
  </si>
  <si>
    <t>כמות</t>
  </si>
  <si>
    <t>סה"כ ביניים 2</t>
  </si>
  <si>
    <t>פרק</t>
  </si>
  <si>
    <t>תאור</t>
  </si>
  <si>
    <t>מחיר יח'
(לא כולל מע"מ)</t>
  </si>
  <si>
    <r>
      <t xml:space="preserve">כמות </t>
    </r>
    <r>
      <rPr>
        <b/>
        <u/>
        <sz val="12"/>
        <color rgb="FF000000"/>
        <rFont val="Arial"/>
        <family val="2"/>
        <scheme val="minor"/>
      </rPr>
      <t>מוערכת</t>
    </r>
    <r>
      <rPr>
        <b/>
        <sz val="12"/>
        <color rgb="FF000000"/>
        <rFont val="Arial"/>
        <family val="2"/>
        <charset val="177"/>
        <scheme val="minor"/>
      </rPr>
      <t xml:space="preserve"> שנתית</t>
    </r>
  </si>
  <si>
    <t>מחסום</t>
  </si>
  <si>
    <t>מנפיק כניסה</t>
  </si>
  <si>
    <t>מצלמת LPR</t>
  </si>
  <si>
    <t>גלאי ולולאות כולל חריצת כביש</t>
  </si>
  <si>
    <t>מנפיק יציאה /קורא כרטיס יציאה</t>
  </si>
  <si>
    <t>מסכי הכוונה לנתיבים (אופציונאלי) כולל עמוד</t>
  </si>
  <si>
    <t>שלוחת אינטרקום אנטיונדאלי</t>
  </si>
  <si>
    <t>קליינט</t>
  </si>
  <si>
    <t>מכונות תשלום אשראי</t>
  </si>
  <si>
    <t>מכונת תשלום מזומן ואשראי</t>
  </si>
  <si>
    <t>סככה לעמדת תשלום</t>
  </si>
  <si>
    <t>קופת תשלום ידנית משרדית</t>
  </si>
  <si>
    <t>כללי</t>
  </si>
  <si>
    <t xml:space="preserve">בקר ספירת רכבים </t>
  </si>
  <si>
    <t>מתאם אינטרקום IP</t>
  </si>
  <si>
    <t>מנגנון משיכת כרטיס (מנפיק כניסה)</t>
  </si>
  <si>
    <t>מנגנון משיכת כרטיס ובליעת כרטיס (מנפיק יציאה / עמדת תשלום)</t>
  </si>
  <si>
    <t>מנגון לזיהוי כרטיס (ברקוד/ אחר)</t>
  </si>
  <si>
    <t>תושבת למנגנון הדפסת כרטיס</t>
  </si>
  <si>
    <t>מדפסת טרמית למנגנון הנפקת כרטיס / קבלה</t>
  </si>
  <si>
    <t>כיסוי פלסטיק ללחצן (עמדת תשלום / מנפיק)</t>
  </si>
  <si>
    <t>תפסן לרמזור</t>
  </si>
  <si>
    <t xml:space="preserve">עמוד לרמזור </t>
  </si>
  <si>
    <t>עמוד מסכי הכוונה</t>
  </si>
  <si>
    <t>רמזור (ללא עמוד)</t>
  </si>
  <si>
    <t xml:space="preserve">מארז למצלמת LPR </t>
  </si>
  <si>
    <t xml:space="preserve">מנוע למחסום </t>
  </si>
  <si>
    <t>בורג למחסום</t>
  </si>
  <si>
    <t xml:space="preserve">כרטיס פיקוד למחסום </t>
  </si>
  <si>
    <t>כרטיס פיקוד מתחים למחסום</t>
  </si>
  <si>
    <t>מנגנון מכני למחסום</t>
  </si>
  <si>
    <t xml:space="preserve">חיבור זרוע למחסום </t>
  </si>
  <si>
    <t xml:space="preserve">כרטיס חכם לחיבור עם המחסום </t>
  </si>
  <si>
    <t>זרוע למחסום</t>
  </si>
  <si>
    <t>זרוע מתקפלת</t>
  </si>
  <si>
    <t>מנפיקים</t>
  </si>
  <si>
    <t xml:space="preserve">דלת עליונה למנפיק </t>
  </si>
  <si>
    <t xml:space="preserve">כיסוי עליון למנפיק קבוע (כניסה / יציאה) </t>
  </si>
  <si>
    <t xml:space="preserve">מארז למנפיק כניסה / יציאה </t>
  </si>
  <si>
    <t>ידית לפתיחת מארז מנגנון כרטיסים (יציאה / כניסה)</t>
  </si>
  <si>
    <t xml:space="preserve">מסך למנפיק כניסה / יציאה </t>
  </si>
  <si>
    <t xml:space="preserve">כרטיס פיקוד למנפיק כניסה / יציאה </t>
  </si>
  <si>
    <t>כרטיס פיקוד מתחים למנפיק</t>
  </si>
  <si>
    <t xml:space="preserve">ציר לדלת מנפיקי כניסה ויציאה </t>
  </si>
  <si>
    <t>תושבת למארז מנפיק כניסה / יציאה (בסיס)</t>
  </si>
  <si>
    <t>כרטיס פיקוד מתחים עמדת תשלום</t>
  </si>
  <si>
    <t>כרטיס פיקוד לעמדת תשלום</t>
  </si>
  <si>
    <t>מסך לעמדת תשלום</t>
  </si>
  <si>
    <t>הופר למטבעות</t>
  </si>
  <si>
    <t xml:space="preserve">כספת שטרות </t>
  </si>
  <si>
    <t xml:space="preserve">כספת מטבעות </t>
  </si>
  <si>
    <t>מגלשת מטבעות לעודף בעמדת תשלום</t>
  </si>
  <si>
    <t>פנאל קידמי לקופת תשלום</t>
  </si>
  <si>
    <t>פתח לכרטיסים (עמדת תשלום)</t>
  </si>
  <si>
    <t xml:space="preserve">מנגנון מגן פלסטיק לעודף בעמדת תשלום </t>
  </si>
  <si>
    <t>צביעת כלל הציוד הקיים - קומלפט - שעות עבודה + חומר</t>
  </si>
  <si>
    <t>קבלות</t>
  </si>
  <si>
    <t>שעת טכנאי</t>
  </si>
  <si>
    <t>מסך הכוונה (ללא עמוד)</t>
  </si>
  <si>
    <t>שעת פיתוח/איפיון</t>
  </si>
  <si>
    <t>הצעה חלק ג'- חלק א</t>
  </si>
  <si>
    <t xml:space="preserve">סעיף </t>
  </si>
  <si>
    <t>פריט</t>
  </si>
  <si>
    <t>הצעה</t>
  </si>
  <si>
    <t>יחידה</t>
  </si>
  <si>
    <t>אחריות</t>
  </si>
  <si>
    <t xml:space="preserve">תוספת חודשי אחריות </t>
  </si>
  <si>
    <t>חודשים</t>
  </si>
  <si>
    <t xml:space="preserve">הסכם שנתי </t>
  </si>
  <si>
    <t>עלות תחזוקה שנתית עבור סעיפים 1-27 בחלק א'</t>
  </si>
  <si>
    <t>מחיר</t>
  </si>
  <si>
    <t>אחוז הנחה</t>
  </si>
  <si>
    <t xml:space="preserve">הגדרת SLA במכרז </t>
  </si>
  <si>
    <t>אחוז ירידה בזמן ביצוע המוגדר 
ל-SLA</t>
  </si>
  <si>
    <t xml:space="preserve">טיפול בתאונות </t>
  </si>
  <si>
    <t>10.11.1</t>
  </si>
  <si>
    <t xml:space="preserve">אחזקה מונעת </t>
  </si>
  <si>
    <t xml:space="preserve">הגדרות יצרן </t>
  </si>
  <si>
    <t>אחת ל - 3 חודשים (90 יום)</t>
  </si>
  <si>
    <t xml:space="preserve">המוקדם מבניהם </t>
  </si>
  <si>
    <t>"זמן מת"</t>
  </si>
  <si>
    <t>תקופת הזמן שבה הייתה המערכת</t>
  </si>
  <si>
    <t xml:space="preserve">עד 48 שעות לשנה </t>
  </si>
  <si>
    <t xml:space="preserve">ללא גרירת שעות פעילות משנה לשנה, ללא תחזוקה. </t>
  </si>
  <si>
    <r>
      <t>סה"כ הערכת עלות שנתית</t>
    </r>
    <r>
      <rPr>
        <b/>
        <sz val="10"/>
        <color rgb="FF000000"/>
        <rFont val="Arial"/>
        <family val="2"/>
        <scheme val="minor"/>
      </rPr>
      <t xml:space="preserve">
* כמות 0 תחושב כ-1</t>
    </r>
  </si>
  <si>
    <t>סה"כ</t>
  </si>
  <si>
    <t xml:space="preserve">שילוטי הכוונה גדול (כניסה)      רוחב 3.5-4 מ' גובה 2.5-3 </t>
  </si>
  <si>
    <t>שילוטי הכוונה בחניונים בפינמיים (בינוני)      רוחב 2~  גובה 1.5~</t>
  </si>
  <si>
    <t>שילוטי הכוונה בחניונים בפינמיים (קטן)      רוחב 0.8~ גובה 0.4~</t>
  </si>
  <si>
    <t>יחס הכרטיסים</t>
  </si>
  <si>
    <t>עלות</t>
  </si>
  <si>
    <t>שעות עבודה</t>
  </si>
  <si>
    <t>אחוז עמלות סליקה EMV 
יש לציין את האחוז או בתצורת אחוז מלא (1%) או בתצורת מספר (0.01)
(הכמות המצויינת הנה על פי נתוני משתמשים באשראי, ללא סלופארק ופנגו. ממוצע לחודש כפול 12 חודשים, כפול 25 ש"ח)</t>
  </si>
  <si>
    <t>10.12.1.
10.14.</t>
  </si>
  <si>
    <t>זהה לתקלה משביתה ושאינה משביתה</t>
  </si>
  <si>
    <t>תקלה גורפת</t>
  </si>
  <si>
    <t>10.13.3.</t>
  </si>
  <si>
    <t>מענה תוך שעה</t>
  </si>
  <si>
    <t xml:space="preserve">מהעברת ההודעה </t>
  </si>
  <si>
    <t xml:space="preserve">א-ה </t>
  </si>
  <si>
    <t>משעה 06:00 - ועד שעה 17:00</t>
  </si>
  <si>
    <t>יום ו'+ערבי חג</t>
  </si>
  <si>
    <t>משעה 06:00 - ועד שעה 11:00</t>
  </si>
  <si>
    <t>משעה 05:00 -ועד שעה 20:00</t>
  </si>
  <si>
    <t>א-ה (כולל מוצאי שבת/חג)</t>
  </si>
  <si>
    <t>משעה 05:00  - ועד שעה 13:00</t>
  </si>
  <si>
    <t>שבתות / חגים</t>
  </si>
  <si>
    <t>יום שישי/ערב חג משעה 13:00 ועד 20:00 בצאת השבת / חג</t>
  </si>
  <si>
    <t>משעה 17:00 - ועד שעה 06:00
מסיום הזמן המוגדר, קרי עד 11:00</t>
  </si>
  <si>
    <t xml:space="preserve">יום שישי/ערב חג משעה 11:00 ועד חצות (00:00) שבת / חג
מסיום הזמן המוגדר, קרי עד 08:00 בבוקר יום חול </t>
  </si>
  <si>
    <t>משעה 20:00 -ועד שעה 05:00
מסיום הזמן המוגדר, קרי עד 08:00</t>
  </si>
  <si>
    <t>תקלה לא משביתה</t>
  </si>
  <si>
    <t>תקלה משביתה</t>
  </si>
  <si>
    <t>בכל שעה ובכל יום</t>
  </si>
  <si>
    <t>10.15</t>
  </si>
  <si>
    <t>10.13.1.1
10.14</t>
  </si>
  <si>
    <t>10.13.1.2
10.14</t>
  </si>
  <si>
    <t>שליפת מידע</t>
  </si>
  <si>
    <t>זמן סיום הנפקה</t>
  </si>
  <si>
    <t>יחידת זמן</t>
  </si>
  <si>
    <t>שעה</t>
  </si>
  <si>
    <t>שעה / לשנה</t>
  </si>
  <si>
    <t>ימי עבודה</t>
  </si>
  <si>
    <t xml:space="preserve">עד 4 </t>
  </si>
  <si>
    <t>בקשה לביצוע הדרכה</t>
  </si>
  <si>
    <t>ביצוע ההדרכה</t>
  </si>
  <si>
    <t>עד 5</t>
  </si>
  <si>
    <t>10.17.1.</t>
  </si>
  <si>
    <t>10.17.2.</t>
  </si>
  <si>
    <t>10.17.3.</t>
  </si>
  <si>
    <t>פרויקטים חדשים</t>
  </si>
  <si>
    <t>הצעת מחיר</t>
  </si>
  <si>
    <t>ימ יעבודה</t>
  </si>
  <si>
    <t xml:space="preserve">תוכנית מפורטת / איפיון </t>
  </si>
  <si>
    <t xml:space="preserve">עד 10 </t>
  </si>
  <si>
    <t>הצעה (ב-%)</t>
  </si>
  <si>
    <t>תוספת ל-24 החודשים המוגדרים במכרז ועד 96 חודשים</t>
  </si>
  <si>
    <t xml:space="preserve">* בכל מקרה לא תוכל לעלות הצעה זו על הסכום המקסימאלי 
   המוגדר - עד 7% מעלות ציוד ועד 14% מעלות התוכנה. 
*  תחילת תשלום - עד 8 שנים לאחר תקופת אחריות מינימאלית 
   המוגדרת במכרז ועל פי שנות אחריות שיגדיר המציע.
* במקרה בו המציע נתן 96 חודשי אחריות נוספים, 
   יש לציין 0 ₪ בהצעה זו. </t>
  </si>
  <si>
    <t>משקל לשקלול ציון</t>
  </si>
  <si>
    <t>5 נקודות</t>
  </si>
  <si>
    <t>9 נקודות</t>
  </si>
  <si>
    <t>8 נקודות</t>
  </si>
  <si>
    <t>10 נקודות</t>
  </si>
  <si>
    <r>
      <t xml:space="preserve">הצעה חלק א' - התקנת ציוד ותוכנה
</t>
    </r>
    <r>
      <rPr>
        <b/>
        <sz val="18"/>
        <color rgb="FFFFFF00"/>
        <rFont val="David"/>
        <family val="2"/>
        <charset val="177"/>
      </rPr>
      <t>סעיף  13.7.1. + 23.2.1.1. , 50 נקודות בשקלול</t>
    </r>
  </si>
  <si>
    <r>
      <rPr>
        <b/>
        <sz val="22"/>
        <color theme="0"/>
        <rFont val="David"/>
        <family val="2"/>
        <charset val="177"/>
      </rPr>
      <t>הצעה חלק ב' - מחירון חלפים ופרויקטים חדשים</t>
    </r>
    <r>
      <rPr>
        <b/>
        <sz val="18"/>
        <color theme="0"/>
        <rFont val="David"/>
        <family val="2"/>
        <charset val="177"/>
      </rPr>
      <t xml:space="preserve">
</t>
    </r>
    <r>
      <rPr>
        <b/>
        <sz val="16"/>
        <color rgb="FFFFFF00"/>
        <rFont val="David"/>
        <family val="2"/>
        <charset val="177"/>
      </rPr>
      <t>(סעיף 13.7.2. + 23.2.1.3., 8 נקודות בשקלול)</t>
    </r>
  </si>
  <si>
    <r>
      <rPr>
        <b/>
        <sz val="22"/>
        <color theme="0"/>
        <rFont val="David"/>
        <family val="2"/>
        <charset val="177"/>
      </rPr>
      <t>הצעה חלק ג'- אחרים</t>
    </r>
    <r>
      <rPr>
        <b/>
        <sz val="20"/>
        <color theme="0"/>
        <rFont val="David"/>
        <family val="2"/>
        <charset val="177"/>
      </rPr>
      <t xml:space="preserve">
</t>
    </r>
    <r>
      <rPr>
        <b/>
        <sz val="18"/>
        <color rgb="FFFFFF00"/>
        <rFont val="David"/>
        <family val="2"/>
        <charset val="177"/>
      </rPr>
      <t>סעיף 13.7.3. , סה"כ 32 נקודות בשקלול</t>
    </r>
  </si>
  <si>
    <r>
      <rPr>
        <b/>
        <sz val="20"/>
        <color theme="0"/>
        <rFont val="David"/>
        <family val="2"/>
        <charset val="177"/>
      </rPr>
      <t>הצעה חלק ג'- חלק ב' SLA סעיף איכות</t>
    </r>
    <r>
      <rPr>
        <b/>
        <sz val="17"/>
        <color theme="0"/>
        <rFont val="David"/>
        <family val="2"/>
        <charset val="177"/>
      </rPr>
      <t xml:space="preserve">
</t>
    </r>
    <r>
      <rPr>
        <b/>
        <sz val="16"/>
        <color rgb="FFFFFF00"/>
        <rFont val="David"/>
        <family val="2"/>
        <charset val="177"/>
      </rPr>
      <t>סעיף 23.2.2.2. + 13.7.3.4.</t>
    </r>
  </si>
  <si>
    <t>סה"כ (לשקלול)</t>
  </si>
  <si>
    <t>סה"כ ביניים 1 (להסכם תחזוקה שנתי)</t>
  </si>
  <si>
    <t>&lt;= שקלול אחוזים מוערך אוטומטי להסכם</t>
  </si>
  <si>
    <t>9.1. + 3.1.7. (נספח ב')
1.5.10 (במכרז)</t>
  </si>
  <si>
    <t>נספח ג'</t>
  </si>
  <si>
    <t xml:space="preserve">סעיף
במכרז  </t>
  </si>
  <si>
    <t>מרכיבי נקודות</t>
  </si>
  <si>
    <t>הצעה / נתון (דוגמא)</t>
  </si>
  <si>
    <t>שקלול הניקוד (דוגמא)</t>
  </si>
  <si>
    <t xml:space="preserve">אופן חישוב השיקלול </t>
  </si>
  <si>
    <t>משקל</t>
  </si>
  <si>
    <t>הערה</t>
  </si>
  <si>
    <t>מציע א</t>
  </si>
  <si>
    <t>מציע ב</t>
  </si>
  <si>
    <t>מציע ג</t>
  </si>
  <si>
    <t xml:space="preserve">פרמטרים  עלות </t>
  </si>
  <si>
    <t>23.2.1.1.</t>
  </si>
  <si>
    <t xml:space="preserve">מחיר הצעה להתקנה  </t>
  </si>
  <si>
    <t>ההצעה הזולה ביותר
חלקי 
ההצעה הנבחנת 
כפול המשקל</t>
  </si>
  <si>
    <t xml:space="preserve">לפי הזול </t>
  </si>
  <si>
    <t>23.2.1.2.</t>
  </si>
  <si>
    <t>מספר חודשי האחריות המוצעת של החברה הנבדקת
חלקי 
מספר חודשי האחריות הגדול ביותר
כפול המשקל</t>
  </si>
  <si>
    <t>לפי הגבוה</t>
  </si>
  <si>
    <t>23.2.1.3.</t>
  </si>
  <si>
    <t xml:space="preserve">מחירון חלקי חילוף - סה"כ לפי כתב כמויות מוערך </t>
  </si>
  <si>
    <t>23.2.1.4.</t>
  </si>
  <si>
    <t>עלות הסכם שנתי לתחזוקה</t>
  </si>
  <si>
    <t>23.2.1.5</t>
  </si>
  <si>
    <t xml:space="preserve">לפי הכי גבוה </t>
  </si>
  <si>
    <t>פרמטרים איכות</t>
  </si>
  <si>
    <t>23.2.2.1.</t>
  </si>
  <si>
    <t xml:space="preserve">ממליצים - ממוצע ציון </t>
  </si>
  <si>
    <t>ציון הממליצים של החברה הנבחנת 
חלקי 
החברה בעלת ציון הממליצים הגבוה ביותר 
כפול המשקל</t>
  </si>
  <si>
    <t>סה"כ מספר מחסומי חניה בחניונים משלמים</t>
  </si>
  <si>
    <t>מספר המחסומים המותקנים של החברה הנבחנת 
חלקי 
החברה בעלת מספר המחסומים המותקנים הגבוה ביותר 
כפול המשקל</t>
  </si>
  <si>
    <t xml:space="preserve">מספר תקני טכנאים אשר מאוישים מעל שנה </t>
  </si>
  <si>
    <t>מספר טכנאים של החברה הנבחנת 
חלקי 
החברה בעלת מספר הטכנאים המאויישים הגבוה ביותר 
כפול המשקל</t>
  </si>
  <si>
    <t xml:space="preserve">יחס טכנאים וציוד </t>
  </si>
  <si>
    <t>מספר המחסומים של החברה
חלקי 
מספר הטכנאים של החברה . 
תוצאות היחס של החברה בעלת היחס הנמוך ביותר  
חלקי
תוצאות היחס של החברה הנבחנת  
כפול המשקל</t>
  </si>
  <si>
    <t xml:space="preserve">לפי הכי נמוך </t>
  </si>
  <si>
    <t xml:space="preserve">סה"כ מספר חניונים בהם מותקנים ציוד ותוכנת החניה </t>
  </si>
  <si>
    <t>מספר החניונים של החברה הנבחנת 
חלקי 
מספר החניונים הגבוה ביותר 
כפול המשקל</t>
  </si>
  <si>
    <t xml:space="preserve">סה"כ תקני אנשי תוכנה,  IT ופיתוח מאויישים מעל לשנה </t>
  </si>
  <si>
    <t>מספר תקנים מאוישים  של החברה הנבחנת 
חלקי 
מספר התקנים המאוישים הגבוה ביותר 
כפול המשקל</t>
  </si>
  <si>
    <t>23.2.2.2.</t>
  </si>
  <si>
    <t>אחוז הורדה בזמני SLA (חלק ג'2)</t>
  </si>
  <si>
    <t>אחוז ההורדה של החברה הנבחנת
חלקי 
אחוז ההנחה הגדול ביותר. 
כפול המשקל</t>
  </si>
  <si>
    <t>23.2.2.3</t>
  </si>
  <si>
    <t xml:space="preserve">מספר חניונים עם מספר משתמשים הגדול מ 15000 ליממה </t>
  </si>
  <si>
    <t>מספר החניונים בעלי מעל 15א' כניסות החברה הנבחנת 
חלקי 
החברה בעלת ממספר החניונים בעלי מעל 15א' כניסות הגבוה ביותר 
כפול המשקל</t>
  </si>
  <si>
    <t>סיכום ביניים למדדי איכות</t>
  </si>
  <si>
    <t>לפי סעיף אמות מידה, מציע ג' נפסל - מינימום 14</t>
  </si>
  <si>
    <t xml:space="preserve">סה"כ ניקוד </t>
  </si>
  <si>
    <t xml:space="preserve">אינטרקום רכזת אינטרקום כולל הקלטה 
ולפחות 100 ערוצים </t>
  </si>
  <si>
    <t xml:space="preserve">ממשק למערכת ספירת רכבים קיימת </t>
  </si>
  <si>
    <t>מערכת ניהול חנייה הכוללת: 
ממשק משאבי אנוש, ממשק מול פנגו וסלופארק , מערכת ניהול כספים ע"פ האיפיון, מחולל דוחות ע"פ איפיון , אפשרות לניהול קליינטים ע"פ האיפיון, טעינה אוטומטית לקבצים , כולל 20 קליינטים, כולל רישיונות ,  כלל המצויין במכרז ובאיפיון למעט סעיפים המופיעים במפורש בפרק "אופציונאלי"</t>
  </si>
  <si>
    <t xml:space="preserve">מחסומי כניסה </t>
  </si>
  <si>
    <t xml:space="preserve">מחסומי יציאה </t>
  </si>
  <si>
    <t>יחידת מחשב</t>
  </si>
  <si>
    <t xml:space="preserve">חדר בקרה </t>
  </si>
  <si>
    <t xml:space="preserve">מערכת ספירת רכבים + שילוטים </t>
  </si>
  <si>
    <t xml:space="preserve">הדרכות וליווים </t>
  </si>
  <si>
    <t>שלב מקדים</t>
  </si>
  <si>
    <t>הגדרה, והתקנה מערכות חדר בקרה כולל בדיקה</t>
  </si>
  <si>
    <t xml:space="preserve">כלל הנדרש - שרתים, תוכנה, בדיקות מערכת וכלל היוצא בזה </t>
  </si>
  <si>
    <t>בדיקת כלל הממשקים המוגדרים</t>
  </si>
  <si>
    <t>לאחר שהכל תקין</t>
  </si>
  <si>
    <t xml:space="preserve">החלפתת כלל הכניסות </t>
  </si>
  <si>
    <t xml:space="preserve">החלפת כל היציאות </t>
  </si>
  <si>
    <t xml:space="preserve">שלב ג' </t>
  </si>
  <si>
    <t xml:space="preserve">התקנה כוללת </t>
  </si>
  <si>
    <t>לו"ז עקרוני להתקנת המערכת**</t>
  </si>
  <si>
    <t>שלב ד</t>
  </si>
  <si>
    <t>התחלת ביום חמישי בשעה 21:00 הקרוב לאחר סיום ה90 יום
סיום בחצות של יום שבת הקרוב</t>
  </si>
  <si>
    <t xml:space="preserve">התחלה בחצות של יום שבת, וסיום ביום שני הקרוב בחצות </t>
  </si>
  <si>
    <t>מהודעה על סיום של הספק</t>
  </si>
  <si>
    <t>התקנת נתיב לבדיקה 
(ללא שימוש קהל)</t>
  </si>
  <si>
    <t>בדיקת מערכת והרצה - 45 יום</t>
  </si>
  <si>
    <t>התקנת נתיב לבדיקה
(ללא שימוש קהל)</t>
  </si>
  <si>
    <t xml:space="preserve">עמדות תשלום </t>
  </si>
  <si>
    <t>התקנת עמדת תשלום לבדיקה (ללא שימוש קהל)</t>
  </si>
  <si>
    <t>התקנת מחצית מעמדות התשלום (על פי פריסת המזמין)</t>
  </si>
  <si>
    <t>התקנת מחצית מעמדות התשלום 
(על פי פריסת המזמין)</t>
  </si>
  <si>
    <t xml:space="preserve">משרדי חניה </t>
  </si>
  <si>
    <t xml:space="preserve">מערכת כספים  </t>
  </si>
  <si>
    <t>ממשקים ופיתוחים</t>
  </si>
  <si>
    <t xml:space="preserve">לכלל הגורמים הרלבנטיים, בכל שלב לפי הקיימות, הדרכות על המערכות בחברה ללימוד גורמים בירוקרקטיים -
משרדי חניה, רו"ח רכז כספים ובקרי החנייה והמשך לימוד והדרכה על הציוד הקיים בשיבא
* המשך ליווי והדרכה על פי צורך </t>
  </si>
  <si>
    <t>שלבים</t>
  </si>
  <si>
    <t xml:space="preserve">לוח/ כרטיס פיקוד למנפיק כניסה / יציאה </t>
  </si>
  <si>
    <t>כולל עמוד, חפירה, ביסוס התקנה הגדרה ושעות עבודה. 
כמות מוערכת - תיתכן תוספת 1</t>
  </si>
  <si>
    <t xml:space="preserve">כולל עמוד, חפירה, ביסוס התקנה הגדרה ושעות עבודה. 
כמות מוערכת, תיתכן תוספת או הורדה של 1-2 </t>
  </si>
  <si>
    <t>אופציונאלי לבחירת המזמין לביצוע סעיף זה או סעיף ממשק לספירת רכבים</t>
  </si>
  <si>
    <t xml:space="preserve">ממשק חניות פנויות (מערכת ספירת רכבים) דרך אפליקציית שיבא </t>
  </si>
  <si>
    <r>
      <t xml:space="preserve">"שמירת חניות" - </t>
    </r>
    <r>
      <rPr>
        <b/>
        <sz val="12"/>
        <rFont val="Arial"/>
        <family val="2"/>
        <scheme val="minor"/>
      </rPr>
      <t>כולל</t>
    </r>
    <r>
      <rPr>
        <sz val="12"/>
        <rFont val="Arial"/>
        <family val="2"/>
        <charset val="177"/>
        <scheme val="minor"/>
      </rPr>
      <t xml:space="preserve"> הרחבת מערכת ספירת רכבים לחניונים הנדרשים והנוספים</t>
    </r>
  </si>
  <si>
    <t xml:space="preserve">תוספת אחוז לשירות עבור סעיפים 28-48 בחלק א' ופרויקטים עתידיים על פי מחירון
• בהתקנת ציוד / מערכות חדשות עתידיות אשר אינן במכרז, 
   יתווסף להסכם התחזוקה אחוז מתוך עלות הפרויקט. 
• בסעיף זה הספק יציין את האחוז ההנחה אשר מעוניין לתת מתוך 
   אחוזי התחזוקה המוגדרים, כלומר: 
   o עבור ציוד יציין הספק אחוז בין 0% ועד ל-7% .
   o עבור מערכות יציין הספק אחוז בין 0% ועד ל-14% . </t>
  </si>
  <si>
    <t>6 נקודות</t>
  </si>
  <si>
    <t>2 נקודות</t>
  </si>
  <si>
    <t>אחוז ההנחה הנמוך ביותר
חלקי 
אחוז ההנחה של החברה הנבחנת
כפול המשקל</t>
  </si>
  <si>
    <t>לפי הכי נמוך</t>
  </si>
  <si>
    <t>אחוז תוספת שירות לאחזקה מעלות רכישת ציוד חדש נוסף</t>
  </si>
  <si>
    <t>אחוז אחוז תוספת שירות לאחזקה מעלות רכישת תוספת / שינוי / מערכת חדש</t>
  </si>
  <si>
    <t xml:space="preserve">4.6 נספח ג' </t>
  </si>
  <si>
    <t xml:space="preserve">אבטחת מידע </t>
  </si>
  <si>
    <t>ביצוע עדכוני אבטחת מידע</t>
  </si>
  <si>
    <t>מרגע הפנייה ברמת דחיפות נמוכה וגבוה</t>
  </si>
  <si>
    <t>מיידי</t>
  </si>
  <si>
    <t>ברמת דחיפות קריטית</t>
  </si>
  <si>
    <t>9.2. נספח ב'</t>
  </si>
  <si>
    <t>מנפיק כניסה כולל אינטרקום כולל מצלמת נהג</t>
  </si>
  <si>
    <t>9.4. + 9.3 נספח ב'</t>
  </si>
  <si>
    <t>קורא כרטיס יציאה כולל אינטרקום כולל מצלמת נהג</t>
  </si>
  <si>
    <t xml:space="preserve">9.5 + 9.3. + 9.1. נספח ב' </t>
  </si>
  <si>
    <t>9.6. נספח ב'</t>
  </si>
  <si>
    <t>9.7 נספח ב'</t>
  </si>
  <si>
    <t>9.8. נספח ב'</t>
  </si>
  <si>
    <t>9.9. נספח ב'</t>
  </si>
  <si>
    <t>9.10. נספח ב'</t>
  </si>
  <si>
    <t>9.11. נספח ב'</t>
  </si>
  <si>
    <t>9.12. נספח ב'</t>
  </si>
  <si>
    <t xml:space="preserve">  - כלל נספח ג' 
- הסעיפים הבאים בנספח ב':
1+2+3+4+5+6+8
- כלל הנדרש והמפורט במכרז ובנספחיו גם אם לא צויין כאן במפורש</t>
  </si>
  <si>
    <t>תוספת חודשי אחריות (תוספת ל24 החודשים המוגדרים 
במכרז) עד 96 חודשים</t>
  </si>
  <si>
    <t>עד 100 יום ***
מחתימה על חוזה עם זכיין</t>
  </si>
  <si>
    <t xml:space="preserve">* תאריכים מדוייקים ינתנו מול הזכיין לאחר חתימה על ההסכם. 
** מירב צוותי העבודה ידרשו לעבודה במהלך שישי החל מהשעה 19:00 ועד 19:00 למחרת (שבת) לשם ביצוע מירב העבודה בשעות פחות עמוסות
(השעות המצויינות הן הערכה בלבד, שעות מדוייקות על פי כניסת שבת ושעון חורף / קיץ)
*** המשמעות היא כי כלל הפיתוחים הנדרשים על פי האיפיון נדרשים לעמוד עד 100 יום כולל התקנה עד למצב תקין אצל המזמין. 
עיכוב לעניין זה הינו רק באישור בכתב של המזמין הכולל תאריך יעד מדוייק מחודש. </t>
  </si>
  <si>
    <t>תאריך / זמן לביצעו *</t>
  </si>
  <si>
    <t>שלב א **</t>
  </si>
  <si>
    <t>שלב ב **</t>
  </si>
  <si>
    <t>מסיום שלב ב' ועד 
ל-10 ימי עבודה</t>
  </si>
  <si>
    <r>
      <t xml:space="preserve">סה"כ מחיר
</t>
    </r>
    <r>
      <rPr>
        <b/>
        <sz val="11"/>
        <color theme="1"/>
        <rFont val="Arial"/>
        <family val="2"/>
        <scheme val="minor"/>
      </rPr>
      <t>אוטומטי
(ללא מע"מ)</t>
    </r>
  </si>
  <si>
    <r>
      <t xml:space="preserve">קבוע - חלופי </t>
    </r>
    <r>
      <rPr>
        <sz val="10"/>
        <color theme="1"/>
        <rFont val="Arial"/>
        <family val="2"/>
        <scheme val="minor"/>
      </rPr>
      <t xml:space="preserve">
(או 9 או 10 או שילוב)</t>
    </r>
  </si>
  <si>
    <r>
      <t xml:space="preserve">קבוע - חלופי </t>
    </r>
    <r>
      <rPr>
        <sz val="10"/>
        <color theme="1"/>
        <rFont val="Arial"/>
        <family val="2"/>
        <scheme val="minor"/>
      </rPr>
      <t xml:space="preserve">
(או 4 או 5 או שילוב)</t>
    </r>
  </si>
  <si>
    <r>
      <t xml:space="preserve">קבוע - חלופי </t>
    </r>
    <r>
      <rPr>
        <sz val="10"/>
        <color theme="1"/>
        <rFont val="Arial"/>
        <family val="2"/>
        <scheme val="minor"/>
      </rPr>
      <t xml:space="preserve">
(או 26 או 27 או שילוב)</t>
    </r>
  </si>
  <si>
    <r>
      <t xml:space="preserve">קבוע - חלופי </t>
    </r>
    <r>
      <rPr>
        <sz val="10"/>
        <color theme="1"/>
        <rFont val="Arial"/>
        <family val="2"/>
        <scheme val="minor"/>
      </rPr>
      <t xml:space="preserve">
(או 30 או 31 או שילוב)</t>
    </r>
  </si>
  <si>
    <r>
      <t xml:space="preserve">קבוע - חלופי </t>
    </r>
    <r>
      <rPr>
        <sz val="10"/>
        <color theme="1"/>
        <rFont val="Arial"/>
        <family val="2"/>
        <scheme val="minor"/>
      </rPr>
      <t xml:space="preserve">
(או 35 או 36 או שילוב)</t>
    </r>
  </si>
  <si>
    <t xml:space="preserve">בוטל </t>
  </si>
  <si>
    <t>בוטל</t>
  </si>
  <si>
    <t>2.12 נספח ב'</t>
  </si>
  <si>
    <t xml:space="preserve">מערכת לספירת רכבים כולל תוכנה וממשק למערכת 
החניה  עבור 6 חניונים מקורים. פוטנציאל הרחבה מטה
כולל מערכת לניהול מסכי הנתיבים ומסכי הההכוונה </t>
  </si>
  <si>
    <t>23.2.1.2.
13.6.3.1.</t>
  </si>
  <si>
    <t>23.2.1.4.
13.6.3.2.</t>
  </si>
  <si>
    <t>23.2.1.5.
13.6.3.3.</t>
  </si>
  <si>
    <r>
      <t xml:space="preserve">אחוז תשלום להסכם תחזוקה שנתי עבור תוספות / </t>
    </r>
    <r>
      <rPr>
        <b/>
        <sz val="14"/>
        <color theme="1"/>
        <rFont val="David"/>
        <family val="2"/>
      </rPr>
      <t>ציוד</t>
    </r>
    <r>
      <rPr>
        <sz val="12"/>
        <color theme="1"/>
        <rFont val="David"/>
        <family val="2"/>
        <charset val="177"/>
      </rPr>
      <t xml:space="preserve"> עתידיות -
סעיפים 28-48 בחלק א' + חלק ב' </t>
    </r>
  </si>
  <si>
    <r>
      <t xml:space="preserve">אחוז תשלום להסכם תחזוקה שנתי עבור תוספות / </t>
    </r>
    <r>
      <rPr>
        <b/>
        <sz val="14"/>
        <color theme="1"/>
        <rFont val="David"/>
        <family val="2"/>
      </rPr>
      <t>מערכות</t>
    </r>
    <r>
      <rPr>
        <sz val="12"/>
        <color theme="1"/>
        <rFont val="David"/>
        <family val="2"/>
        <charset val="177"/>
      </rPr>
      <t xml:space="preserve"> עתידיות -
סעיפים 28-48 בחלק א' + חלק ב' </t>
    </r>
  </si>
  <si>
    <r>
      <rPr>
        <b/>
        <sz val="12"/>
        <color rgb="FF000000"/>
        <rFont val="Arial"/>
        <family val="2"/>
      </rPr>
      <t xml:space="preserve">                                         </t>
    </r>
    <r>
      <rPr>
        <b/>
        <u/>
        <sz val="12"/>
        <color rgb="FF000000"/>
        <rFont val="Arial"/>
        <family val="2"/>
      </rPr>
      <t xml:space="preserve">כרטיסי חניה </t>
    </r>
    <r>
      <rPr>
        <sz val="12"/>
        <color rgb="FF000000"/>
        <rFont val="Arial"/>
        <family val="2"/>
        <charset val="177"/>
      </rPr>
      <t xml:space="preserve">
- במידה ולמציע יש אפשרות מחזור כרטיסים, יש לציין את היחס. 
- כלומר, נניח שכרטיס יכול לשמש ל 100 כרטיסים אחרים במחזור, 
  על הספק לציין בתיבת יחס הכרטיסים F67 את המספר 100.  
- במידה ואין יכולת מחזור,היחס הוא 1:1, על הספק לציין 1 בתיבה F68. 
- כמות הכרטיסים תחושב אוטומטית - תיבה G68 חלקי תיבה F68 
   ותוכפל  במחיר העלות שציין המציע בתיבה F69. 
- </t>
    </r>
    <r>
      <rPr>
        <b/>
        <sz val="12"/>
        <color rgb="FF000000"/>
        <rFont val="Arial"/>
        <family val="2"/>
      </rPr>
      <t xml:space="preserve">לתשומת לב המציע- במידה ויחס הכרטיסים שגוי, יספק 
   המציע את הפער על חשבונו. </t>
    </r>
  </si>
  <si>
    <t>בסבירות לעבודות לילה (כולל סופ"ש / ערב /לילה)</t>
  </si>
  <si>
    <t>העתקת נתיב במלואו, כולל מחסום, מנפיק וכלל האביזרים הנלווים לאותו הנתיב הגדרות ומשמעויות תוכנה, בשעות עבודה המוגדרות ע"י המזמין</t>
  </si>
  <si>
    <t>העתקת קופת תשלום במלואה, כולל כלל האביזרים הנלווים לאותה הקופה, הגדרות ומשמעויות תוכנה, בשעות עבודה המוגדרות ע"י המזמין</t>
  </si>
  <si>
    <t>סככה בודדת לעמדת תשלום (אופציונאלי)</t>
  </si>
  <si>
    <t>סעיף 60.1. בקובץ שאךות ותשובות</t>
  </si>
  <si>
    <t>תכן סטייה בכמויות
ע"פ בחירת הספק בצירוף שרטוט</t>
  </si>
  <si>
    <t>40.1.</t>
  </si>
  <si>
    <t>סככה כפולה לעמדת תשלום (אופציונאלי)</t>
  </si>
  <si>
    <t>40.2.</t>
  </si>
  <si>
    <t xml:space="preserve">סעיף 60.2 בקובץ שאלות ותשובות </t>
  </si>
  <si>
    <t>תכן סטייה בכמויות
ע"פ הגדרת המזמין</t>
  </si>
  <si>
    <t>40.3.</t>
  </si>
  <si>
    <r>
      <t xml:space="preserve">קבוע - חלופי </t>
    </r>
    <r>
      <rPr>
        <sz val="10"/>
        <color theme="1"/>
        <rFont val="Arial"/>
        <family val="2"/>
        <scheme val="minor"/>
      </rPr>
      <t xml:space="preserve">
(או 19.1 או 19.2 או שילוב)</t>
    </r>
  </si>
  <si>
    <t>שילוטי הכוונה בחניונים בפינמיים (קטן) 
מידות מסך - *4.0*0.8 ~ (בקירוב) רזלוציה בין 5-10</t>
  </si>
  <si>
    <t>שילוטי הכוונה בחניונים בפינמיים (קטן) "טלוויזיה" 
להצגת סרטונים תמונות ומלל וסטאטוס חניות פנויות 
מידות מסך - *4.0*0.8 ~ (בקירוב) רזלוציה בין 5-10
מסגרת לתמיכה בשלט בלבד</t>
  </si>
  <si>
    <t>שילוטי הכוונה לכניסות לחניונים פינמיים (בינוני) "טלוויזיה" 
להצגת סרטונים תמונות ומלל וסטאטוס חניות פנויות 
מידות מסך נטו -  1.5*2.0 ~ (בקירוב) רזולציה בין 5-6
מסגרת לתמיכה בשלט בלבד</t>
  </si>
  <si>
    <t>שילוטי הכוונה בכניסות (גדול) "טלוויזיה" 
להצגת סרטונים תמונות ומלל וסטאטוס חניות פנויות 
מידות מסך - 4.0*3.0~ (בקירוב) רזולוציה בין 5-8
מסגרת לתמיכה בשלט בלבד</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</si>
</sst>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 &quot;₪&quot;\ * #,##0.00_ ;_ &quot;₪&quot;\ * \-#,##0.00_ ;_ &quot;₪&quot;\ * &quot;-&quot;??_ ;_ @_ "/>
    <numFmt numFmtId="164" formatCode="&quot;₪&quot;\ #,##0"/>
    <numFmt numFmtId="165" formatCode="_ &quot;₪&quot;\ * #,##0_ ;_ &quot;₪&quot;\ * \-#,##0_ ;_ &quot;₪&quot;\ * &quot;-&quot;??_ ;_ @_ "/>
    <numFmt numFmtId="166" formatCode="0.0"/>
    <numFmt numFmtId="167" formatCode="0.0%"/>
    <numFmt numFmtId="168" formatCode="&quot;₪&quot;\ #,##0.00"/>
  </numFmts>
  <fonts count="49" x14ac:knownFonts="1">
    <font>
      <sz val="11"/>
      <color theme="1"/>
      <name val="Arial"/>
      <family val="2"/>
      <charset val="177"/>
      <scheme val="minor"/>
    </font>
    <font>
      <sz val="11"/>
      <color theme="1"/>
      <name val="Arial"/>
      <family val="2"/>
      <charset val="177"/>
      <scheme val="minor"/>
    </font>
    <font>
      <sz val="12"/>
      <color theme="1"/>
      <name val="Arial"/>
      <family val="2"/>
      <charset val="177"/>
      <scheme val="minor"/>
    </font>
    <font>
      <sz val="12"/>
      <name val="Arial"/>
      <family val="2"/>
      <charset val="177"/>
      <scheme val="minor"/>
    </font>
    <font>
      <b/>
      <sz val="12"/>
      <color theme="1"/>
      <name val="Arial"/>
      <family val="2"/>
      <charset val="177"/>
      <scheme val="minor"/>
    </font>
    <font>
      <sz val="12"/>
      <color rgb="FFFF0000"/>
      <name val="Arial"/>
      <family val="2"/>
      <charset val="177"/>
      <scheme val="minor"/>
    </font>
    <font>
      <b/>
      <sz val="14"/>
      <color theme="1"/>
      <name val="Arial"/>
      <family val="2"/>
      <charset val="177"/>
      <scheme val="minor"/>
    </font>
    <font>
      <b/>
      <sz val="14"/>
      <name val="Arial"/>
      <family val="2"/>
      <charset val="177"/>
      <scheme val="minor"/>
    </font>
    <font>
      <sz val="14"/>
      <name val="Arial"/>
      <family val="2"/>
      <charset val="177"/>
      <scheme val="minor"/>
    </font>
    <font>
      <sz val="14"/>
      <color theme="1"/>
      <name val="Arial"/>
      <family val="2"/>
      <charset val="177"/>
      <scheme val="minor"/>
    </font>
    <font>
      <b/>
      <sz val="12"/>
      <color rgb="FF000000"/>
      <name val="Arial"/>
      <family val="2"/>
      <charset val="177"/>
      <scheme val="minor"/>
    </font>
    <font>
      <b/>
      <u/>
      <sz val="12"/>
      <color rgb="FF000000"/>
      <name val="Arial"/>
      <family val="2"/>
      <scheme val="minor"/>
    </font>
    <font>
      <b/>
      <sz val="12"/>
      <color theme="1"/>
      <name val="Arial"/>
      <family val="2"/>
      <scheme val="minor"/>
    </font>
    <font>
      <sz val="12"/>
      <color rgb="FF000000"/>
      <name val="Arial"/>
      <family val="2"/>
      <charset val="177"/>
    </font>
    <font>
      <sz val="12"/>
      <name val="Arial"/>
      <family val="2"/>
      <charset val="177"/>
    </font>
    <font>
      <sz val="12"/>
      <color theme="1"/>
      <name val="Arial"/>
      <family val="2"/>
      <charset val="177"/>
    </font>
    <font>
      <b/>
      <sz val="20"/>
      <color theme="0"/>
      <name val="David"/>
      <family val="2"/>
      <charset val="177"/>
    </font>
    <font>
      <b/>
      <sz val="17"/>
      <color theme="0"/>
      <name val="David"/>
      <family val="2"/>
      <charset val="177"/>
    </font>
    <font>
      <b/>
      <sz val="14"/>
      <color theme="1"/>
      <name val="David"/>
      <family val="2"/>
      <charset val="177"/>
    </font>
    <font>
      <sz val="12"/>
      <color theme="1"/>
      <name val="David"/>
      <family val="2"/>
      <charset val="177"/>
    </font>
    <font>
      <b/>
      <sz val="12"/>
      <color theme="1"/>
      <name val="David"/>
      <family val="2"/>
      <charset val="177"/>
    </font>
    <font>
      <b/>
      <sz val="10"/>
      <color rgb="FF000000"/>
      <name val="Arial"/>
      <family val="2"/>
      <scheme val="minor"/>
    </font>
    <font>
      <b/>
      <sz val="14"/>
      <color theme="1"/>
      <name val="Arial"/>
      <family val="2"/>
      <scheme val="minor"/>
    </font>
    <font>
      <sz val="12"/>
      <color rgb="FFFF0000"/>
      <name val="David"/>
      <family val="2"/>
      <charset val="177"/>
    </font>
    <font>
      <b/>
      <sz val="12"/>
      <color rgb="FF000000"/>
      <name val="Arial"/>
      <family val="2"/>
    </font>
    <font>
      <sz val="12"/>
      <color rgb="FF000000"/>
      <name val="Arial"/>
      <family val="2"/>
    </font>
    <font>
      <b/>
      <u/>
      <sz val="12"/>
      <color rgb="FF000000"/>
      <name val="Arial"/>
      <family val="2"/>
    </font>
    <font>
      <sz val="11"/>
      <color rgb="FFFF0000"/>
      <name val="Arial"/>
      <family val="2"/>
      <charset val="177"/>
      <scheme val="minor"/>
    </font>
    <font>
      <sz val="12"/>
      <color rgb="FF000000"/>
      <name val="David"/>
      <family val="2"/>
      <charset val="177"/>
    </font>
    <font>
      <b/>
      <sz val="18"/>
      <color theme="0"/>
      <name val="David"/>
      <family val="2"/>
      <charset val="177"/>
    </font>
    <font>
      <b/>
      <sz val="16"/>
      <color rgb="FFFFFF00"/>
      <name val="David"/>
      <family val="2"/>
      <charset val="177"/>
    </font>
    <font>
      <b/>
      <sz val="20"/>
      <color theme="0"/>
      <name val="Arial"/>
      <family val="2"/>
      <scheme val="minor"/>
    </font>
    <font>
      <b/>
      <sz val="22"/>
      <color theme="0"/>
      <name val="David"/>
      <family val="2"/>
      <charset val="177"/>
    </font>
    <font>
      <b/>
      <sz val="18"/>
      <color rgb="FFFFFF00"/>
      <name val="David"/>
      <family val="2"/>
      <charset val="177"/>
    </font>
    <font>
      <sz val="14"/>
      <color theme="0"/>
      <name val="Arial"/>
      <family val="2"/>
      <charset val="177"/>
      <scheme val="minor"/>
    </font>
    <font>
      <sz val="14"/>
      <color rgb="FFFF0000"/>
      <name val="Arial"/>
      <family val="2"/>
      <charset val="177"/>
      <scheme val="minor"/>
    </font>
    <font>
      <sz val="12"/>
      <color rgb="FFFF0000"/>
      <name val="Arial"/>
      <family val="2"/>
      <charset val="177"/>
    </font>
    <font>
      <sz val="18"/>
      <color theme="1"/>
      <name val="Arial"/>
      <family val="2"/>
      <charset val="177"/>
      <scheme val="minor"/>
    </font>
    <font>
      <b/>
      <sz val="11"/>
      <color theme="1"/>
      <name val="Arial"/>
      <family val="2"/>
      <scheme val="minor"/>
    </font>
    <font>
      <b/>
      <sz val="18"/>
      <color theme="1"/>
      <name val="Arial"/>
      <family val="2"/>
      <charset val="177"/>
      <scheme val="minor"/>
    </font>
    <font>
      <sz val="11"/>
      <name val="Arial"/>
      <family val="2"/>
      <charset val="177"/>
      <scheme val="minor"/>
    </font>
    <font>
      <b/>
      <sz val="12"/>
      <color theme="9" tint="-0.249977111117893"/>
      <name val="Arial"/>
      <family val="2"/>
      <scheme val="minor"/>
    </font>
    <font>
      <b/>
      <sz val="14"/>
      <color theme="9" tint="-0.249977111117893"/>
      <name val="Arial"/>
      <family val="2"/>
      <scheme val="minor"/>
    </font>
    <font>
      <sz val="11"/>
      <name val="Arial"/>
      <family val="2"/>
      <scheme val="minor"/>
    </font>
    <font>
      <b/>
      <sz val="16"/>
      <color theme="1"/>
      <name val="Arial"/>
      <family val="2"/>
      <scheme val="minor"/>
    </font>
    <font>
      <b/>
      <sz val="12"/>
      <name val="Arial"/>
      <family val="2"/>
      <scheme val="minor"/>
    </font>
    <font>
      <b/>
      <sz val="18"/>
      <color theme="9" tint="-0.249977111117893"/>
      <name val="Arial"/>
      <family val="2"/>
      <scheme val="minor"/>
    </font>
    <font>
      <sz val="10"/>
      <color theme="1"/>
      <name val="Arial"/>
      <family val="2"/>
      <scheme val="minor"/>
    </font>
    <font>
      <b/>
      <sz val="14"/>
      <color theme="1"/>
      <name val="David"/>
      <family val="2"/>
    </font>
  </fonts>
  <fills count="7">
    <fill>
      <patternFill patternType="none"/>
    </fill>
    <fill>
      <patternFill patternType="gray125"/>
    </fill>
    <fill>
      <patternFill patternType="solid">
        <fgColor rgb="FF002060"/>
        <bgColor indexed="64"/>
      </patternFill>
    </fill>
    <fill>
      <patternFill patternType="solid">
        <fgColor theme="4" tint="0.79998168889431442"/>
        <bgColor indexed="64"/>
      </patternFill>
    </fill>
    <fill>
      <patternFill patternType="solid">
        <fgColor theme="8" tint="-0.499984740745262"/>
        <bgColor indexed="64"/>
      </patternFill>
    </fill>
    <fill>
      <patternFill patternType="solid">
        <fgColor theme="8" tint="-0.249977111117893"/>
        <bgColor indexed="64"/>
      </patternFill>
    </fill>
    <fill>
      <patternFill patternType="solid">
        <fgColor theme="0"/>
        <bgColor indexed="64"/>
      </patternFill>
    </fill>
  </fills>
  <borders count="63">
    <border>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right style="thin">
        <color indexed="64"/>
      </right>
      <top style="thin">
        <color indexed="64"/>
      </top>
      <bottom style="medium">
        <color indexed="64"/>
      </bottom>
      <diagonal/>
    </border>
    <border>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medium">
        <color indexed="64"/>
      </bottom>
      <diagonal/>
    </border>
    <border>
      <left style="thin">
        <color indexed="64"/>
      </left>
      <right/>
      <top/>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top style="medium">
        <color indexed="64"/>
      </top>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454">
    <xf numFmtId="0" fontId="0" fillId="0" borderId="0" xfId="0"/>
    <xf numFmtId="0" fontId="2" fillId="0" borderId="1" xfId="0" applyFont="1" applyBorder="1" applyAlignment="1">
      <alignment horizontal="center" vertical="center" wrapText="1" readingOrder="2"/>
    </xf>
    <xf numFmtId="0" fontId="2" fillId="0" borderId="2" xfId="0" applyFont="1" applyBorder="1" applyAlignment="1">
      <alignment horizontal="center" vertical="center" wrapText="1" readingOrder="2"/>
    </xf>
    <xf numFmtId="0" fontId="4" fillId="3" borderId="3" xfId="0" applyFont="1" applyFill="1" applyBorder="1" applyAlignment="1">
      <alignment horizontal="center" vertical="center" wrapText="1" readingOrder="2"/>
    </xf>
    <xf numFmtId="0" fontId="2" fillId="0" borderId="4" xfId="0" applyFont="1" applyBorder="1" applyAlignment="1">
      <alignment horizontal="center" vertical="center" wrapText="1" readingOrder="2"/>
    </xf>
    <xf numFmtId="0" fontId="3" fillId="0" borderId="4" xfId="0" applyFont="1" applyBorder="1" applyAlignment="1">
      <alignment horizontal="center" vertical="center" wrapText="1" readingOrder="2"/>
    </xf>
    <xf numFmtId="0" fontId="2" fillId="0" borderId="6" xfId="0" applyFont="1" applyBorder="1" applyAlignment="1">
      <alignment horizontal="center" vertical="center" wrapText="1" readingOrder="2"/>
    </xf>
    <xf numFmtId="0" fontId="2" fillId="0" borderId="7" xfId="0" applyFont="1" applyBorder="1" applyAlignment="1">
      <alignment horizontal="center" vertical="center" wrapText="1" readingOrder="2"/>
    </xf>
    <xf numFmtId="0" fontId="2" fillId="0" borderId="8" xfId="0" applyFont="1" applyBorder="1" applyAlignment="1">
      <alignment horizontal="center" vertical="center" wrapText="1" readingOrder="2"/>
    </xf>
    <xf numFmtId="0" fontId="2" fillId="0" borderId="0" xfId="0" applyFont="1" applyAlignment="1">
      <alignment horizontal="center" vertical="center"/>
    </xf>
    <xf numFmtId="0" fontId="6" fillId="0" borderId="0" xfId="0" applyFont="1" applyAlignment="1">
      <alignment horizontal="center" vertical="center" wrapText="1"/>
    </xf>
    <xf numFmtId="0" fontId="5" fillId="0" borderId="0" xfId="0" applyFont="1" applyAlignment="1">
      <alignment horizontal="center" vertical="center"/>
    </xf>
    <xf numFmtId="0" fontId="8" fillId="0" borderId="9" xfId="0" applyFont="1" applyBorder="1" applyAlignment="1">
      <alignment horizontal="center" vertical="center" wrapText="1" readingOrder="2"/>
    </xf>
    <xf numFmtId="0" fontId="9" fillId="0" borderId="10" xfId="0" applyFont="1" applyBorder="1" applyAlignment="1">
      <alignment horizontal="center" vertical="center" wrapText="1" readingOrder="2"/>
    </xf>
    <xf numFmtId="0" fontId="2" fillId="0" borderId="1"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7" xfId="0" applyFont="1" applyBorder="1" applyAlignment="1">
      <alignment horizontal="center" vertical="center" wrapText="1"/>
    </xf>
    <xf numFmtId="0" fontId="5" fillId="0" borderId="6" xfId="0" applyFont="1" applyBorder="1" applyAlignment="1">
      <alignment horizontal="center" vertical="center" wrapText="1" readingOrder="2"/>
    </xf>
    <xf numFmtId="0" fontId="2" fillId="0" borderId="37" xfId="0" applyFont="1" applyBorder="1" applyAlignment="1">
      <alignment horizontal="center" vertical="center"/>
    </xf>
    <xf numFmtId="0" fontId="4" fillId="3" borderId="14" xfId="0" applyFont="1" applyFill="1" applyBorder="1" applyAlignment="1">
      <alignment horizontal="center" vertical="center" wrapText="1" readingOrder="2"/>
    </xf>
    <xf numFmtId="0" fontId="4" fillId="3" borderId="24" xfId="0" applyFont="1" applyFill="1" applyBorder="1" applyAlignment="1">
      <alignment horizontal="center" vertical="center" wrapText="1" readingOrder="2"/>
    </xf>
    <xf numFmtId="0" fontId="4" fillId="3" borderId="28" xfId="0" applyFont="1" applyFill="1" applyBorder="1" applyAlignment="1">
      <alignment horizontal="center" vertical="center" wrapText="1" readingOrder="2"/>
    </xf>
    <xf numFmtId="0" fontId="19" fillId="0" borderId="4" xfId="0" applyFont="1" applyBorder="1" applyAlignment="1">
      <alignment horizontal="right" vertical="center" wrapText="1" readingOrder="2"/>
    </xf>
    <xf numFmtId="0" fontId="19" fillId="0" borderId="4" xfId="0" applyFont="1" applyBorder="1" applyAlignment="1">
      <alignment horizontal="center" vertical="center" wrapText="1"/>
    </xf>
    <xf numFmtId="0" fontId="19" fillId="0" borderId="0" xfId="0" applyFont="1" applyAlignment="1">
      <alignment horizontal="center" vertical="center"/>
    </xf>
    <xf numFmtId="0" fontId="19" fillId="0" borderId="0" xfId="0" applyFont="1"/>
    <xf numFmtId="0" fontId="19" fillId="0" borderId="0" xfId="0" applyFont="1" applyAlignment="1">
      <alignment horizontal="center"/>
    </xf>
    <xf numFmtId="0" fontId="2" fillId="0" borderId="4" xfId="0" applyFont="1" applyBorder="1" applyAlignment="1">
      <alignment horizontal="center" vertical="center"/>
    </xf>
    <xf numFmtId="0" fontId="2" fillId="0" borderId="16" xfId="0" applyFont="1" applyBorder="1" applyAlignment="1">
      <alignment horizontal="center" vertical="center"/>
    </xf>
    <xf numFmtId="0" fontId="2" fillId="0" borderId="29" xfId="0" applyFont="1" applyBorder="1" applyAlignment="1">
      <alignment horizontal="center" vertical="center"/>
    </xf>
    <xf numFmtId="0" fontId="19" fillId="0" borderId="11" xfId="0" applyFont="1" applyBorder="1" applyAlignment="1">
      <alignment horizontal="center" vertical="center" wrapText="1"/>
    </xf>
    <xf numFmtId="0" fontId="19" fillId="0" borderId="4" xfId="0" applyFont="1" applyBorder="1" applyAlignment="1">
      <alignment horizontal="center" vertical="center" wrapText="1" readingOrder="2"/>
    </xf>
    <xf numFmtId="0" fontId="28" fillId="0" borderId="4" xfId="0" applyFont="1" applyBorder="1" applyAlignment="1">
      <alignment horizontal="center" vertical="center" wrapText="1" readingOrder="2"/>
    </xf>
    <xf numFmtId="0" fontId="25" fillId="0" borderId="4" xfId="0" applyFont="1" applyBorder="1" applyAlignment="1">
      <alignment horizontal="center" vertical="center" wrapText="1"/>
    </xf>
    <xf numFmtId="0" fontId="0" fillId="0" borderId="0" xfId="0" applyAlignment="1">
      <alignment horizontal="center" vertical="center" wrapText="1"/>
    </xf>
    <xf numFmtId="0" fontId="19" fillId="6" borderId="4" xfId="0" applyFont="1" applyFill="1" applyBorder="1" applyAlignment="1">
      <alignment horizontal="center" vertical="center" wrapText="1"/>
    </xf>
    <xf numFmtId="0" fontId="20" fillId="0" borderId="4" xfId="0" applyFont="1" applyBorder="1" applyAlignment="1">
      <alignment horizontal="center" vertical="center" wrapText="1"/>
    </xf>
    <xf numFmtId="49" fontId="19" fillId="0" borderId="22" xfId="0" applyNumberFormat="1" applyFont="1" applyFill="1" applyBorder="1" applyAlignment="1">
      <alignment horizontal="center" vertical="center" wrapText="1"/>
    </xf>
    <xf numFmtId="0" fontId="19" fillId="0" borderId="7" xfId="0" applyFont="1" applyBorder="1" applyAlignment="1">
      <alignment horizontal="center" vertical="center" wrapText="1"/>
    </xf>
    <xf numFmtId="0" fontId="19" fillId="0" borderId="22" xfId="0" applyFont="1" applyBorder="1" applyAlignment="1">
      <alignment horizontal="center" vertical="center" wrapText="1" readingOrder="2"/>
    </xf>
    <xf numFmtId="0" fontId="18" fillId="3" borderId="13" xfId="0" applyFont="1" applyFill="1" applyBorder="1" applyAlignment="1">
      <alignment horizontal="center" vertical="center"/>
    </xf>
    <xf numFmtId="0" fontId="19" fillId="0" borderId="21" xfId="0" applyFont="1" applyBorder="1" applyAlignment="1">
      <alignment horizontal="center" vertical="center" wrapText="1" readingOrder="2"/>
    </xf>
    <xf numFmtId="0" fontId="19" fillId="0" borderId="1" xfId="0" applyFont="1" applyBorder="1" applyAlignment="1">
      <alignment horizontal="center" vertical="center" wrapText="1" readingOrder="2"/>
    </xf>
    <xf numFmtId="0" fontId="19" fillId="0" borderId="1" xfId="0" applyFont="1" applyBorder="1" applyAlignment="1">
      <alignment horizontal="right" vertical="center" wrapText="1" readingOrder="2"/>
    </xf>
    <xf numFmtId="0" fontId="18" fillId="3" borderId="25" xfId="0" applyFont="1" applyFill="1" applyBorder="1" applyAlignment="1">
      <alignment horizontal="center" vertical="center"/>
    </xf>
    <xf numFmtId="0" fontId="18" fillId="3" borderId="13" xfId="0" applyFont="1" applyFill="1" applyBorder="1" applyAlignment="1">
      <alignment horizontal="right" vertical="center"/>
    </xf>
    <xf numFmtId="49" fontId="19" fillId="0" borderId="34" xfId="0" applyNumberFormat="1" applyFont="1" applyFill="1" applyBorder="1" applyAlignment="1">
      <alignment horizontal="center" vertical="center" wrapText="1"/>
    </xf>
    <xf numFmtId="0" fontId="19" fillId="6" borderId="11" xfId="0" applyFont="1" applyFill="1" applyBorder="1" applyAlignment="1">
      <alignment horizontal="center" vertical="center" wrapText="1"/>
    </xf>
    <xf numFmtId="0" fontId="18" fillId="3" borderId="49" xfId="0" applyFont="1" applyFill="1" applyBorder="1" applyAlignment="1">
      <alignment horizontal="center" vertical="center" wrapText="1"/>
    </xf>
    <xf numFmtId="0" fontId="18" fillId="3" borderId="9" xfId="0" applyFont="1" applyFill="1" applyBorder="1" applyAlignment="1">
      <alignment horizontal="center" vertical="center" wrapText="1"/>
    </xf>
    <xf numFmtId="44" fontId="34" fillId="0" borderId="15" xfId="1" applyFont="1" applyBorder="1" applyAlignment="1">
      <alignment horizontal="center" vertical="center" wrapText="1" readingOrder="2"/>
    </xf>
    <xf numFmtId="0" fontId="34" fillId="0" borderId="33" xfId="0" applyFont="1" applyBorder="1" applyAlignment="1">
      <alignment horizontal="center" vertical="center" wrapText="1" readingOrder="2"/>
    </xf>
    <xf numFmtId="0" fontId="3" fillId="0" borderId="16"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wrapText="1"/>
    </xf>
    <xf numFmtId="0" fontId="2" fillId="0" borderId="50" xfId="0" applyFont="1" applyBorder="1" applyAlignment="1">
      <alignment horizontal="center" vertical="center"/>
    </xf>
    <xf numFmtId="0" fontId="3" fillId="0" borderId="3" xfId="0" applyFont="1" applyBorder="1" applyAlignment="1">
      <alignment horizontal="center" vertical="center" wrapText="1" readingOrder="2"/>
    </xf>
    <xf numFmtId="165" fontId="7" fillId="0" borderId="15" xfId="1" applyNumberFormat="1" applyFont="1" applyBorder="1" applyAlignment="1">
      <alignment horizontal="center" vertical="center" wrapText="1"/>
    </xf>
    <xf numFmtId="165" fontId="35" fillId="0" borderId="4" xfId="1" applyNumberFormat="1" applyFont="1" applyBorder="1" applyAlignment="1" applyProtection="1">
      <alignment horizontal="center" vertical="center" wrapText="1"/>
      <protection locked="0"/>
    </xf>
    <xf numFmtId="165" fontId="35" fillId="0" borderId="7" xfId="1" applyNumberFormat="1" applyFont="1" applyBorder="1" applyAlignment="1" applyProtection="1">
      <alignment horizontal="center" vertical="center" wrapText="1"/>
      <protection locked="0"/>
    </xf>
    <xf numFmtId="165" fontId="5" fillId="0" borderId="1" xfId="1" applyNumberFormat="1" applyFont="1" applyBorder="1" applyAlignment="1" applyProtection="1">
      <alignment horizontal="center" vertical="center" wrapText="1"/>
      <protection locked="0"/>
    </xf>
    <xf numFmtId="165" fontId="2" fillId="0" borderId="1" xfId="1" applyNumberFormat="1" applyFont="1" applyBorder="1" applyAlignment="1">
      <alignment horizontal="center" vertical="center" wrapText="1"/>
    </xf>
    <xf numFmtId="165" fontId="5" fillId="0" borderId="4" xfId="1" applyNumberFormat="1" applyFont="1" applyBorder="1" applyAlignment="1" applyProtection="1">
      <alignment horizontal="center" vertical="center" wrapText="1"/>
      <protection locked="0"/>
    </xf>
    <xf numFmtId="165" fontId="2" fillId="0" borderId="4" xfId="1" applyNumberFormat="1" applyFont="1" applyBorder="1" applyAlignment="1">
      <alignment horizontal="center" vertical="center" wrapText="1"/>
    </xf>
    <xf numFmtId="165" fontId="3" fillId="0" borderId="4" xfId="1" applyNumberFormat="1" applyFont="1" applyBorder="1" applyAlignment="1">
      <alignment horizontal="center" vertical="center" wrapText="1"/>
    </xf>
    <xf numFmtId="165" fontId="5" fillId="0" borderId="3" xfId="1" applyNumberFormat="1" applyFont="1" applyBorder="1" applyAlignment="1" applyProtection="1">
      <alignment horizontal="center" vertical="center" wrapText="1"/>
      <protection locked="0"/>
    </xf>
    <xf numFmtId="165" fontId="3" fillId="0" borderId="3" xfId="1" applyNumberFormat="1" applyFont="1" applyBorder="1" applyAlignment="1">
      <alignment horizontal="center" vertical="center" wrapText="1"/>
    </xf>
    <xf numFmtId="165" fontId="5" fillId="0" borderId="1" xfId="1" applyNumberFormat="1" applyFont="1" applyBorder="1" applyAlignment="1" applyProtection="1">
      <alignment horizontal="center" vertical="center"/>
      <protection locked="0"/>
    </xf>
    <xf numFmtId="165" fontId="5" fillId="0" borderId="4" xfId="1" applyNumberFormat="1" applyFont="1" applyBorder="1" applyAlignment="1" applyProtection="1">
      <alignment horizontal="center" vertical="center"/>
      <protection locked="0"/>
    </xf>
    <xf numFmtId="165" fontId="5" fillId="0" borderId="7" xfId="1" applyNumberFormat="1" applyFont="1" applyBorder="1" applyAlignment="1" applyProtection="1">
      <alignment horizontal="center" vertical="center"/>
      <protection locked="0"/>
    </xf>
    <xf numFmtId="165" fontId="2" fillId="0" borderId="7" xfId="1" applyNumberFormat="1" applyFont="1" applyBorder="1" applyAlignment="1">
      <alignment horizontal="center" vertical="center" wrapText="1"/>
    </xf>
    <xf numFmtId="165" fontId="3" fillId="0" borderId="1" xfId="1" applyNumberFormat="1" applyFont="1" applyBorder="1" applyAlignment="1">
      <alignment horizontal="center" vertical="center" wrapText="1"/>
    </xf>
    <xf numFmtId="165" fontId="7" fillId="0" borderId="9" xfId="1" applyNumberFormat="1" applyFont="1" applyBorder="1" applyAlignment="1">
      <alignment horizontal="center" vertical="center" wrapText="1"/>
    </xf>
    <xf numFmtId="0" fontId="2" fillId="0" borderId="0" xfId="0" applyFont="1" applyAlignment="1" applyProtection="1">
      <alignment horizontal="center" vertical="center"/>
    </xf>
    <xf numFmtId="0" fontId="10" fillId="3" borderId="3" xfId="0" applyFont="1" applyFill="1" applyBorder="1" applyAlignment="1" applyProtection="1">
      <alignment horizontal="center" vertical="center" wrapText="1" readingOrder="2"/>
    </xf>
    <xf numFmtId="0" fontId="10" fillId="3" borderId="27" xfId="0" applyFont="1" applyFill="1" applyBorder="1" applyAlignment="1" applyProtection="1">
      <alignment horizontal="center" vertical="center" wrapText="1" readingOrder="2"/>
    </xf>
    <xf numFmtId="0" fontId="10" fillId="3" borderId="14" xfId="0" applyFont="1" applyFill="1" applyBorder="1" applyAlignment="1" applyProtection="1">
      <alignment horizontal="center" vertical="center" wrapText="1" readingOrder="2"/>
    </xf>
    <xf numFmtId="44" fontId="10" fillId="3" borderId="28" xfId="1" applyFont="1" applyFill="1" applyBorder="1" applyAlignment="1" applyProtection="1">
      <alignment horizontal="center" vertical="center" wrapText="1" readingOrder="2"/>
    </xf>
    <xf numFmtId="0" fontId="13" fillId="0" borderId="1" xfId="0" applyFont="1" applyFill="1" applyBorder="1" applyAlignment="1" applyProtection="1">
      <alignment horizontal="center" vertical="center" wrapText="1" readingOrder="1"/>
    </xf>
    <xf numFmtId="1" fontId="2" fillId="0" borderId="1" xfId="0" applyNumberFormat="1" applyFont="1" applyFill="1" applyBorder="1" applyAlignment="1" applyProtection="1">
      <alignment horizontal="center" vertical="center"/>
    </xf>
    <xf numFmtId="165" fontId="2" fillId="0" borderId="2" xfId="1" applyNumberFormat="1" applyFont="1" applyFill="1" applyBorder="1" applyAlignment="1" applyProtection="1">
      <alignment horizontal="center" vertical="center"/>
    </xf>
    <xf numFmtId="0" fontId="13" fillId="0" borderId="4" xfId="0" applyFont="1" applyFill="1" applyBorder="1" applyAlignment="1" applyProtection="1">
      <alignment horizontal="center" vertical="center" wrapText="1" readingOrder="1"/>
    </xf>
    <xf numFmtId="1" fontId="2" fillId="0" borderId="4" xfId="0" applyNumberFormat="1" applyFont="1" applyFill="1" applyBorder="1" applyAlignment="1" applyProtection="1">
      <alignment horizontal="center" vertical="center"/>
    </xf>
    <xf numFmtId="165" fontId="2" fillId="0" borderId="6" xfId="1" applyNumberFormat="1" applyFont="1" applyFill="1" applyBorder="1" applyAlignment="1" applyProtection="1">
      <alignment horizontal="center" vertical="center"/>
    </xf>
    <xf numFmtId="1" fontId="13" fillId="0" borderId="4" xfId="0" applyNumberFormat="1" applyFont="1" applyFill="1" applyBorder="1" applyAlignment="1" applyProtection="1">
      <alignment horizontal="center" vertical="center" wrapText="1" readingOrder="1"/>
    </xf>
    <xf numFmtId="0" fontId="13" fillId="0" borderId="7" xfId="0" applyFont="1" applyFill="1" applyBorder="1" applyAlignment="1" applyProtection="1">
      <alignment horizontal="center" vertical="center" wrapText="1" readingOrder="1"/>
    </xf>
    <xf numFmtId="1" fontId="13" fillId="0" borderId="7" xfId="0" applyNumberFormat="1" applyFont="1" applyFill="1" applyBorder="1" applyAlignment="1" applyProtection="1">
      <alignment horizontal="center" vertical="center" wrapText="1" readingOrder="1"/>
    </xf>
    <xf numFmtId="165" fontId="2" fillId="0" borderId="8" xfId="1" applyNumberFormat="1" applyFont="1" applyFill="1" applyBorder="1" applyAlignment="1" applyProtection="1">
      <alignment horizontal="center" vertical="center"/>
    </xf>
    <xf numFmtId="1" fontId="13" fillId="0" borderId="1" xfId="0" applyNumberFormat="1" applyFont="1" applyFill="1" applyBorder="1" applyAlignment="1" applyProtection="1">
      <alignment horizontal="center" vertical="center" wrapText="1" readingOrder="1"/>
    </xf>
    <xf numFmtId="165" fontId="13" fillId="0" borderId="6" xfId="1" applyNumberFormat="1" applyFont="1" applyFill="1" applyBorder="1" applyAlignment="1" applyProtection="1">
      <alignment horizontal="center" vertical="center" wrapText="1" readingOrder="1"/>
    </xf>
    <xf numFmtId="1" fontId="15" fillId="0" borderId="1" xfId="0" applyNumberFormat="1" applyFont="1" applyFill="1" applyBorder="1" applyAlignment="1" applyProtection="1">
      <alignment horizontal="center" vertical="center"/>
    </xf>
    <xf numFmtId="1" fontId="15" fillId="0" borderId="4" xfId="0" applyNumberFormat="1" applyFont="1" applyFill="1" applyBorder="1" applyAlignment="1" applyProtection="1">
      <alignment horizontal="center" vertical="center"/>
    </xf>
    <xf numFmtId="1" fontId="14" fillId="0" borderId="4" xfId="0" applyNumberFormat="1" applyFont="1" applyFill="1" applyBorder="1" applyAlignment="1" applyProtection="1">
      <alignment horizontal="center" vertical="center" wrapText="1" readingOrder="1"/>
    </xf>
    <xf numFmtId="166" fontId="2" fillId="0" borderId="4" xfId="0" applyNumberFormat="1" applyFont="1" applyFill="1" applyBorder="1" applyAlignment="1" applyProtection="1">
      <alignment horizontal="center" vertical="center"/>
    </xf>
    <xf numFmtId="166" fontId="13" fillId="0" borderId="4" xfId="0" applyNumberFormat="1" applyFont="1" applyFill="1" applyBorder="1" applyAlignment="1" applyProtection="1">
      <alignment horizontal="center" vertical="center" wrapText="1" readingOrder="1"/>
    </xf>
    <xf numFmtId="166" fontId="13" fillId="0" borderId="1" xfId="0" applyNumberFormat="1" applyFont="1" applyFill="1" applyBorder="1" applyAlignment="1" applyProtection="1">
      <alignment horizontal="center" vertical="center" wrapText="1" readingOrder="1"/>
    </xf>
    <xf numFmtId="0" fontId="13" fillId="0" borderId="4" xfId="0" applyFont="1" applyFill="1" applyBorder="1" applyAlignment="1" applyProtection="1">
      <alignment horizontal="center" vertical="center" wrapText="1" readingOrder="2"/>
    </xf>
    <xf numFmtId="0" fontId="25" fillId="0" borderId="4" xfId="0" applyFont="1" applyFill="1" applyBorder="1" applyAlignment="1" applyProtection="1">
      <alignment horizontal="center" vertical="center" wrapText="1" readingOrder="2"/>
    </xf>
    <xf numFmtId="0" fontId="2" fillId="0" borderId="0" xfId="0" applyFont="1" applyAlignment="1" applyProtection="1">
      <alignment horizontal="center" vertical="center" wrapText="1"/>
    </xf>
    <xf numFmtId="1" fontId="2" fillId="0" borderId="7" xfId="0" applyNumberFormat="1" applyFont="1" applyBorder="1" applyAlignment="1" applyProtection="1">
      <alignment horizontal="center" vertical="center"/>
    </xf>
    <xf numFmtId="165" fontId="2" fillId="0" borderId="8" xfId="1" applyNumberFormat="1" applyFont="1" applyBorder="1" applyAlignment="1" applyProtection="1">
      <alignment horizontal="center" vertical="center"/>
    </xf>
    <xf numFmtId="165" fontId="22" fillId="0" borderId="42" xfId="1" applyNumberFormat="1" applyFont="1" applyBorder="1" applyAlignment="1" applyProtection="1">
      <alignment horizontal="center" vertical="center"/>
    </xf>
    <xf numFmtId="0" fontId="12" fillId="0" borderId="0" xfId="0" applyFont="1" applyAlignment="1" applyProtection="1">
      <alignment horizontal="center" vertical="center" wrapText="1"/>
    </xf>
    <xf numFmtId="44" fontId="2" fillId="0" borderId="0" xfId="1" applyFont="1" applyAlignment="1" applyProtection="1">
      <alignment horizontal="center" vertical="center"/>
    </xf>
    <xf numFmtId="0" fontId="2" fillId="0" borderId="17" xfId="0" applyFont="1" applyBorder="1" applyAlignment="1" applyProtection="1">
      <alignment horizontal="center" vertical="center"/>
    </xf>
    <xf numFmtId="1" fontId="23" fillId="0" borderId="1" xfId="0" applyNumberFormat="1" applyFont="1" applyBorder="1" applyAlignment="1" applyProtection="1">
      <alignment horizontal="center" vertical="center" wrapText="1" readingOrder="2"/>
      <protection locked="0"/>
    </xf>
    <xf numFmtId="165" fontId="23" fillId="0" borderId="4" xfId="1" applyNumberFormat="1" applyFont="1" applyBorder="1" applyAlignment="1" applyProtection="1">
      <alignment horizontal="center" vertical="center" wrapText="1"/>
      <protection locked="0"/>
    </xf>
    <xf numFmtId="164" fontId="10" fillId="3" borderId="14" xfId="1" applyNumberFormat="1" applyFont="1" applyFill="1" applyBorder="1" applyAlignment="1" applyProtection="1">
      <alignment vertical="center" wrapText="1" readingOrder="2"/>
    </xf>
    <xf numFmtId="165" fontId="5" fillId="0" borderId="1" xfId="1" applyNumberFormat="1" applyFont="1" applyFill="1" applyBorder="1" applyAlignment="1" applyProtection="1">
      <alignment vertical="center" readingOrder="2"/>
      <protection locked="0"/>
    </xf>
    <xf numFmtId="165" fontId="5" fillId="0" borderId="4" xfId="1" applyNumberFormat="1" applyFont="1" applyFill="1" applyBorder="1" applyAlignment="1" applyProtection="1">
      <alignment vertical="center" readingOrder="2"/>
      <protection locked="0"/>
    </xf>
    <xf numFmtId="165" fontId="5" fillId="0" borderId="7" xfId="1" applyNumberFormat="1" applyFont="1" applyFill="1" applyBorder="1" applyAlignment="1" applyProtection="1">
      <alignment vertical="center" readingOrder="2"/>
      <protection locked="0"/>
    </xf>
    <xf numFmtId="165" fontId="36" fillId="0" borderId="1" xfId="1" applyNumberFormat="1" applyFont="1" applyFill="1" applyBorder="1" applyAlignment="1" applyProtection="1">
      <alignment vertical="center" wrapText="1"/>
      <protection locked="0"/>
    </xf>
    <xf numFmtId="165" fontId="36" fillId="0" borderId="4" xfId="1" applyNumberFormat="1" applyFont="1" applyFill="1" applyBorder="1" applyAlignment="1" applyProtection="1">
      <alignment vertical="center" wrapText="1"/>
      <protection locked="0"/>
    </xf>
    <xf numFmtId="165" fontId="36" fillId="0" borderId="7" xfId="1" applyNumberFormat="1" applyFont="1" applyFill="1" applyBorder="1" applyAlignment="1" applyProtection="1">
      <alignment vertical="center" wrapText="1"/>
      <protection locked="0"/>
    </xf>
    <xf numFmtId="165" fontId="36" fillId="0" borderId="1" xfId="1" applyNumberFormat="1" applyFont="1" applyFill="1" applyBorder="1" applyAlignment="1" applyProtection="1">
      <alignment vertical="center" readingOrder="2"/>
      <protection locked="0"/>
    </xf>
    <xf numFmtId="165" fontId="36" fillId="0" borderId="4" xfId="1" applyNumberFormat="1" applyFont="1" applyFill="1" applyBorder="1" applyAlignment="1" applyProtection="1">
      <alignment vertical="center" readingOrder="2"/>
      <protection locked="0"/>
    </xf>
    <xf numFmtId="2" fontId="5" fillId="0" borderId="4" xfId="1" applyNumberFormat="1" applyFont="1" applyFill="1" applyBorder="1" applyAlignment="1" applyProtection="1">
      <alignment vertical="center" readingOrder="2"/>
      <protection locked="0"/>
    </xf>
    <xf numFmtId="165" fontId="36" fillId="0" borderId="3" xfId="1" applyNumberFormat="1" applyFont="1" applyFill="1" applyBorder="1" applyAlignment="1" applyProtection="1">
      <alignment vertical="center" wrapText="1"/>
      <protection locked="0"/>
    </xf>
    <xf numFmtId="165" fontId="5" fillId="0" borderId="7" xfId="1" applyNumberFormat="1" applyFont="1" applyBorder="1" applyAlignment="1" applyProtection="1">
      <alignment vertical="center" readingOrder="2"/>
      <protection locked="0"/>
    </xf>
    <xf numFmtId="0" fontId="2" fillId="0" borderId="0" xfId="0" applyFont="1" applyAlignment="1" applyProtection="1">
      <alignment vertical="center"/>
    </xf>
    <xf numFmtId="0" fontId="0" fillId="0" borderId="0" xfId="0" applyAlignment="1">
      <alignment horizontal="center" vertical="center"/>
    </xf>
    <xf numFmtId="0" fontId="37" fillId="0" borderId="0" xfId="0" applyFont="1" applyAlignment="1">
      <alignment horizontal="center" vertical="center"/>
    </xf>
    <xf numFmtId="164" fontId="0" fillId="0" borderId="0" xfId="0" applyNumberFormat="1" applyAlignment="1">
      <alignment horizontal="center" vertical="center"/>
    </xf>
    <xf numFmtId="164" fontId="38" fillId="0" borderId="23" xfId="0" applyNumberFormat="1" applyFont="1" applyBorder="1" applyAlignment="1">
      <alignment horizontal="center" vertical="center"/>
    </xf>
    <xf numFmtId="164" fontId="38" fillId="0" borderId="7" xfId="0" applyNumberFormat="1" applyFont="1" applyBorder="1" applyAlignment="1">
      <alignment horizontal="center" vertical="center"/>
    </xf>
    <xf numFmtId="164" fontId="38" fillId="0" borderId="8" xfId="0" applyNumberFormat="1" applyFont="1" applyBorder="1" applyAlignment="1">
      <alignment horizontal="center" vertical="center"/>
    </xf>
    <xf numFmtId="0" fontId="38" fillId="0" borderId="46" xfId="0" applyFont="1" applyBorder="1" applyAlignment="1">
      <alignment horizontal="center" vertical="center"/>
    </xf>
    <xf numFmtId="0" fontId="38" fillId="0" borderId="3" xfId="0" applyFont="1" applyBorder="1" applyAlignment="1">
      <alignment horizontal="center" vertical="center"/>
    </xf>
    <xf numFmtId="0" fontId="38" fillId="0" borderId="41" xfId="0" applyFont="1"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wrapText="1"/>
    </xf>
    <xf numFmtId="164" fontId="40" fillId="0" borderId="21" xfId="1" applyNumberFormat="1" applyFont="1" applyBorder="1" applyAlignment="1">
      <alignment horizontal="center" vertical="center"/>
    </xf>
    <xf numFmtId="164" fontId="40" fillId="0" borderId="1" xfId="1" applyNumberFormat="1" applyFont="1" applyBorder="1" applyAlignment="1">
      <alignment horizontal="center" vertical="center"/>
    </xf>
    <xf numFmtId="164" fontId="41" fillId="0" borderId="39" xfId="1" applyNumberFormat="1" applyFont="1" applyBorder="1" applyAlignment="1">
      <alignment horizontal="center" vertical="center"/>
    </xf>
    <xf numFmtId="2" fontId="0" fillId="0" borderId="21" xfId="0" applyNumberFormat="1" applyBorder="1" applyAlignment="1">
      <alignment horizontal="center" vertical="center"/>
    </xf>
    <xf numFmtId="2" fontId="0" fillId="0" borderId="1" xfId="0" applyNumberFormat="1" applyBorder="1" applyAlignment="1">
      <alignment horizontal="center" vertical="center"/>
    </xf>
    <xf numFmtId="2" fontId="0" fillId="0" borderId="2" xfId="0" applyNumberFormat="1" applyBorder="1" applyAlignment="1">
      <alignment horizontal="center" vertical="center"/>
    </xf>
    <xf numFmtId="0" fontId="0" fillId="0" borderId="29" xfId="0" applyBorder="1" applyAlignment="1">
      <alignment horizontal="center" vertical="center" wrapText="1"/>
    </xf>
    <xf numFmtId="0" fontId="0" fillId="0" borderId="2" xfId="0" applyBorder="1" applyAlignment="1">
      <alignment horizontal="center" vertical="center"/>
    </xf>
    <xf numFmtId="0" fontId="0" fillId="0" borderId="4" xfId="0" applyBorder="1" applyAlignment="1">
      <alignment horizontal="center" vertical="center"/>
    </xf>
    <xf numFmtId="0" fontId="0" fillId="0" borderId="6" xfId="0" applyBorder="1" applyAlignment="1">
      <alignment horizontal="center" vertical="center" wrapText="1"/>
    </xf>
    <xf numFmtId="1" fontId="40" fillId="0" borderId="22" xfId="0" applyNumberFormat="1" applyFont="1" applyBorder="1" applyAlignment="1">
      <alignment horizontal="center" vertical="center"/>
    </xf>
    <xf numFmtId="1" fontId="42" fillId="0" borderId="4" xfId="0" applyNumberFormat="1" applyFont="1" applyBorder="1" applyAlignment="1">
      <alignment horizontal="center" vertical="center"/>
    </xf>
    <xf numFmtId="1" fontId="40" fillId="0" borderId="5" xfId="0" applyNumberFormat="1" applyFont="1" applyBorder="1" applyAlignment="1">
      <alignment horizontal="center" vertical="center"/>
    </xf>
    <xf numFmtId="2" fontId="0" fillId="0" borderId="22" xfId="0" applyNumberFormat="1" applyBorder="1" applyAlignment="1">
      <alignment horizontal="center" vertical="center"/>
    </xf>
    <xf numFmtId="2" fontId="0" fillId="0" borderId="4" xfId="0" applyNumberFormat="1" applyBorder="1" applyAlignment="1">
      <alignment horizontal="center" vertical="center"/>
    </xf>
    <xf numFmtId="2" fontId="0" fillId="0" borderId="6" xfId="0" applyNumberFormat="1" applyBorder="1" applyAlignment="1">
      <alignment horizontal="center" vertical="center"/>
    </xf>
    <xf numFmtId="0" fontId="0" fillId="0" borderId="16" xfId="0" applyBorder="1" applyAlignment="1">
      <alignment horizontal="center" vertical="center" wrapText="1"/>
    </xf>
    <xf numFmtId="0" fontId="0" fillId="0" borderId="6" xfId="0" applyBorder="1" applyAlignment="1">
      <alignment horizontal="center" vertical="center" readingOrder="2"/>
    </xf>
    <xf numFmtId="164" fontId="40" fillId="0" borderId="22" xfId="1" applyNumberFormat="1" applyFont="1" applyBorder="1" applyAlignment="1">
      <alignment horizontal="center" vertical="center"/>
    </xf>
    <xf numFmtId="168" fontId="43" fillId="0" borderId="4" xfId="1" applyNumberFormat="1" applyFont="1" applyBorder="1" applyAlignment="1">
      <alignment horizontal="center" vertical="center"/>
    </xf>
    <xf numFmtId="164" fontId="41" fillId="0" borderId="5" xfId="1" applyNumberFormat="1" applyFont="1" applyBorder="1" applyAlignment="1">
      <alignment horizontal="center" vertical="center"/>
    </xf>
    <xf numFmtId="0" fontId="0" fillId="0" borderId="6" xfId="0" applyBorder="1" applyAlignment="1">
      <alignment horizontal="center" vertical="center"/>
    </xf>
    <xf numFmtId="164" fontId="40" fillId="0" borderId="51" xfId="1" applyNumberFormat="1" applyFont="1" applyBorder="1" applyAlignment="1">
      <alignment horizontal="center" vertical="center"/>
    </xf>
    <xf numFmtId="168" fontId="41" fillId="0" borderId="4" xfId="1" applyNumberFormat="1" applyFont="1" applyBorder="1" applyAlignment="1">
      <alignment horizontal="center" vertical="center"/>
    </xf>
    <xf numFmtId="164" fontId="40" fillId="0" borderId="45" xfId="1" applyNumberFormat="1" applyFont="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wrapText="1"/>
    </xf>
    <xf numFmtId="2" fontId="0" fillId="0" borderId="23" xfId="0" applyNumberFormat="1" applyBorder="1" applyAlignment="1">
      <alignment horizontal="center" vertical="center"/>
    </xf>
    <xf numFmtId="2" fontId="0" fillId="0" borderId="7" xfId="0" applyNumberFormat="1" applyBorder="1" applyAlignment="1">
      <alignment horizontal="center" vertical="center"/>
    </xf>
    <xf numFmtId="2" fontId="0" fillId="0" borderId="8" xfId="0" applyNumberFormat="1" applyBorder="1" applyAlignment="1">
      <alignment horizontal="center" vertical="center"/>
    </xf>
    <xf numFmtId="0" fontId="0" fillId="0" borderId="37" xfId="0" applyBorder="1" applyAlignment="1">
      <alignment horizontal="center" vertical="center" wrapText="1"/>
    </xf>
    <xf numFmtId="0" fontId="0" fillId="0" borderId="8" xfId="0" applyBorder="1" applyAlignment="1">
      <alignment horizontal="center" vertical="center"/>
    </xf>
    <xf numFmtId="1" fontId="41" fillId="0" borderId="21" xfId="1" applyNumberFormat="1" applyFont="1" applyBorder="1" applyAlignment="1">
      <alignment horizontal="center" vertical="center"/>
    </xf>
    <xf numFmtId="1" fontId="40" fillId="0" borderId="1" xfId="1" applyNumberFormat="1" applyFont="1" applyBorder="1" applyAlignment="1">
      <alignment horizontal="center" vertical="center"/>
    </xf>
    <xf numFmtId="1" fontId="40" fillId="0" borderId="39" xfId="1" applyNumberFormat="1" applyFont="1" applyBorder="1" applyAlignment="1">
      <alignment horizontal="center" vertical="center"/>
    </xf>
    <xf numFmtId="2" fontId="0" fillId="0" borderId="52" xfId="0" applyNumberFormat="1" applyBorder="1" applyAlignment="1">
      <alignment horizontal="center" vertical="center"/>
    </xf>
    <xf numFmtId="2" fontId="0" fillId="0" borderId="11" xfId="0" applyNumberFormat="1" applyBorder="1" applyAlignment="1">
      <alignment horizontal="center" vertical="center"/>
    </xf>
    <xf numFmtId="2" fontId="0" fillId="0" borderId="53" xfId="0" applyNumberFormat="1" applyBorder="1" applyAlignment="1">
      <alignment horizontal="center" vertical="center"/>
    </xf>
    <xf numFmtId="164" fontId="40" fillId="0" borderId="4" xfId="1" applyNumberFormat="1" applyFont="1" applyBorder="1" applyAlignment="1">
      <alignment horizontal="center" vertical="center"/>
    </xf>
    <xf numFmtId="164" fontId="40" fillId="0" borderId="5" xfId="1" applyNumberFormat="1" applyFont="1" applyBorder="1" applyAlignment="1">
      <alignment horizontal="center" vertical="center"/>
    </xf>
    <xf numFmtId="0" fontId="0" fillId="0" borderId="22" xfId="0" applyNumberFormat="1" applyBorder="1" applyAlignment="1">
      <alignment horizontal="center" vertical="center"/>
    </xf>
    <xf numFmtId="0" fontId="0" fillId="0" borderId="4" xfId="0" applyNumberFormat="1" applyBorder="1" applyAlignment="1">
      <alignment horizontal="center" vertical="center"/>
    </xf>
    <xf numFmtId="0" fontId="40" fillId="0" borderId="6" xfId="0" applyFont="1" applyBorder="1" applyAlignment="1">
      <alignment horizontal="center" vertical="center" wrapText="1"/>
    </xf>
    <xf numFmtId="164" fontId="40" fillId="0" borderId="22" xfId="0" applyNumberFormat="1" applyFont="1" applyBorder="1" applyAlignment="1">
      <alignment horizontal="center" vertical="center"/>
    </xf>
    <xf numFmtId="164" fontId="40" fillId="0" borderId="4" xfId="0" applyNumberFormat="1" applyFont="1" applyBorder="1" applyAlignment="1">
      <alignment horizontal="center" vertical="center"/>
    </xf>
    <xf numFmtId="164" fontId="40" fillId="0" borderId="5" xfId="0" applyNumberFormat="1" applyFont="1" applyBorder="1" applyAlignment="1">
      <alignment horizontal="center" vertical="center"/>
    </xf>
    <xf numFmtId="9" fontId="40" fillId="0" borderId="22" xfId="2" applyFont="1" applyBorder="1" applyAlignment="1">
      <alignment horizontal="center" vertical="center"/>
    </xf>
    <xf numFmtId="9" fontId="41" fillId="0" borderId="4" xfId="2" applyFont="1" applyBorder="1" applyAlignment="1">
      <alignment horizontal="center" vertical="center"/>
    </xf>
    <xf numFmtId="9" fontId="40" fillId="0" borderId="5" xfId="2" applyFont="1" applyBorder="1" applyAlignment="1">
      <alignment horizontal="center" vertical="center"/>
    </xf>
    <xf numFmtId="2" fontId="0" fillId="0" borderId="51" xfId="0" applyNumberFormat="1" applyBorder="1" applyAlignment="1">
      <alignment horizontal="center" vertical="center"/>
    </xf>
    <xf numFmtId="2" fontId="0" fillId="0" borderId="54" xfId="0" applyNumberFormat="1" applyBorder="1" applyAlignment="1">
      <alignment horizontal="center" vertical="center"/>
    </xf>
    <xf numFmtId="0" fontId="40" fillId="0" borderId="8" xfId="0" applyFont="1" applyBorder="1" applyAlignment="1">
      <alignment horizontal="center" vertical="center" wrapText="1"/>
    </xf>
    <xf numFmtId="1" fontId="41" fillId="0" borderId="23" xfId="0" applyNumberFormat="1" applyFont="1" applyBorder="1" applyAlignment="1">
      <alignment horizontal="center" vertical="center"/>
    </xf>
    <xf numFmtId="1" fontId="40" fillId="0" borderId="7" xfId="0" applyNumberFormat="1" applyFont="1" applyBorder="1" applyAlignment="1">
      <alignment horizontal="center" vertical="center"/>
    </xf>
    <xf numFmtId="1" fontId="40" fillId="0" borderId="40" xfId="0" applyNumberFormat="1" applyFont="1" applyBorder="1" applyAlignment="1">
      <alignment horizontal="center" vertical="center"/>
    </xf>
    <xf numFmtId="0" fontId="39" fillId="0" borderId="49" xfId="0" applyFont="1" applyBorder="1" applyAlignment="1">
      <alignment horizontal="center" vertical="center" wrapText="1"/>
    </xf>
    <xf numFmtId="0" fontId="0" fillId="0" borderId="9" xfId="0" applyBorder="1" applyAlignment="1">
      <alignment horizontal="center" vertical="center"/>
    </xf>
    <xf numFmtId="0" fontId="40" fillId="0" borderId="10" xfId="0" applyFont="1" applyBorder="1" applyAlignment="1">
      <alignment horizontal="center" vertical="center" wrapText="1"/>
    </xf>
    <xf numFmtId="2" fontId="0" fillId="0" borderId="49" xfId="0" applyNumberFormat="1" applyBorder="1" applyAlignment="1">
      <alignment horizontal="center" vertical="center"/>
    </xf>
    <xf numFmtId="2" fontId="40" fillId="0" borderId="9" xfId="0" applyNumberFormat="1" applyFont="1" applyBorder="1" applyAlignment="1">
      <alignment horizontal="center" vertical="center"/>
    </xf>
    <xf numFmtId="2" fontId="27" fillId="0" borderId="10" xfId="0" applyNumberFormat="1" applyFont="1" applyBorder="1" applyAlignment="1">
      <alignment horizontal="center" vertical="center"/>
    </xf>
    <xf numFmtId="0" fontId="27" fillId="0" borderId="20" xfId="0" applyFont="1" applyBorder="1" applyAlignment="1">
      <alignment horizontal="center" vertical="center" wrapText="1"/>
    </xf>
    <xf numFmtId="0" fontId="0" fillId="0" borderId="10" xfId="0" applyBorder="1" applyAlignment="1">
      <alignment horizontal="center" vertical="center"/>
    </xf>
    <xf numFmtId="2" fontId="45" fillId="0" borderId="49" xfId="0" applyNumberFormat="1" applyFont="1" applyBorder="1" applyAlignment="1">
      <alignment horizontal="center" vertical="center"/>
    </xf>
    <xf numFmtId="2" fontId="46" fillId="0" borderId="9" xfId="0" applyNumberFormat="1" applyFont="1" applyBorder="1" applyAlignment="1">
      <alignment horizontal="center" vertical="center"/>
    </xf>
    <xf numFmtId="2" fontId="45" fillId="0" borderId="9" xfId="0" applyNumberFormat="1" applyFont="1" applyBorder="1" applyAlignment="1">
      <alignment horizontal="center" vertical="center"/>
    </xf>
    <xf numFmtId="0" fontId="38" fillId="0" borderId="20" xfId="0" applyFont="1" applyBorder="1" applyAlignment="1">
      <alignment horizontal="center" vertical="center"/>
    </xf>
    <xf numFmtId="0" fontId="38" fillId="0" borderId="10" xfId="0" applyFont="1" applyBorder="1" applyAlignment="1">
      <alignment horizontal="center" vertical="center"/>
    </xf>
    <xf numFmtId="0" fontId="38" fillId="3" borderId="4" xfId="0" applyFont="1" applyFill="1" applyBorder="1" applyAlignment="1">
      <alignment horizontal="center" vertical="center" wrapText="1"/>
    </xf>
    <xf numFmtId="0" fontId="38" fillId="0" borderId="4" xfId="0" applyFont="1" applyBorder="1" applyAlignment="1">
      <alignment horizontal="center" vertical="center" wrapText="1"/>
    </xf>
    <xf numFmtId="0" fontId="0" fillId="0" borderId="4" xfId="0" applyBorder="1" applyAlignment="1">
      <alignment horizontal="center" vertical="center" wrapText="1"/>
    </xf>
    <xf numFmtId="0" fontId="2" fillId="0" borderId="4" xfId="0" applyFont="1" applyBorder="1" applyAlignment="1">
      <alignment horizontal="center" vertical="center"/>
    </xf>
    <xf numFmtId="0" fontId="2" fillId="0" borderId="41" xfId="0" applyFont="1" applyBorder="1" applyAlignment="1">
      <alignment horizontal="center" vertical="center" wrapText="1" readingOrder="2"/>
    </xf>
    <xf numFmtId="0" fontId="2" fillId="0" borderId="1" xfId="0" applyFont="1" applyFill="1" applyBorder="1" applyAlignment="1">
      <alignment horizontal="center" vertical="center" wrapText="1" readingOrder="2"/>
    </xf>
    <xf numFmtId="0" fontId="2" fillId="0" borderId="4" xfId="0" applyFont="1" applyFill="1" applyBorder="1" applyAlignment="1">
      <alignment horizontal="center" vertical="center" wrapText="1" readingOrder="2"/>
    </xf>
    <xf numFmtId="0" fontId="3" fillId="0" borderId="4" xfId="0" applyFont="1" applyFill="1" applyBorder="1" applyAlignment="1">
      <alignment horizontal="center" vertical="center" wrapText="1" readingOrder="2"/>
    </xf>
    <xf numFmtId="0" fontId="3" fillId="0" borderId="50" xfId="0" applyFont="1" applyBorder="1" applyAlignment="1">
      <alignment horizontal="center" vertical="center"/>
    </xf>
    <xf numFmtId="0" fontId="5" fillId="0" borderId="41" xfId="0" applyFont="1" applyBorder="1" applyAlignment="1">
      <alignment horizontal="center" vertical="center" wrapText="1" readingOrder="2"/>
    </xf>
    <xf numFmtId="0" fontId="2" fillId="0" borderId="4" xfId="0" applyFont="1" applyFill="1" applyBorder="1" applyAlignment="1">
      <alignment horizontal="center" vertical="center" wrapText="1" readingOrder="2"/>
    </xf>
    <xf numFmtId="0" fontId="19" fillId="0" borderId="6" xfId="0" applyFont="1" applyBorder="1" applyAlignment="1">
      <alignment horizontal="center" vertical="center" wrapText="1" readingOrder="2"/>
    </xf>
    <xf numFmtId="0" fontId="0" fillId="0" borderId="16" xfId="0" applyBorder="1" applyAlignment="1">
      <alignment horizontal="center" vertical="center" wrapText="1"/>
    </xf>
    <xf numFmtId="10" fontId="23" fillId="0" borderId="15" xfId="2" applyNumberFormat="1" applyFont="1" applyBorder="1" applyAlignment="1" applyProtection="1">
      <alignment horizontal="center" vertical="center" wrapText="1" readingOrder="2"/>
      <protection locked="0"/>
    </xf>
    <xf numFmtId="10" fontId="23" fillId="0" borderId="4" xfId="2" applyNumberFormat="1" applyFont="1" applyBorder="1" applyAlignment="1" applyProtection="1">
      <alignment horizontal="center" vertical="center" wrapText="1" readingOrder="2"/>
      <protection locked="0"/>
    </xf>
    <xf numFmtId="0" fontId="19" fillId="0" borderId="33" xfId="0" applyFont="1" applyBorder="1" applyAlignment="1">
      <alignment horizontal="center" vertical="center" wrapText="1" readingOrder="2"/>
    </xf>
    <xf numFmtId="0" fontId="0" fillId="0" borderId="41" xfId="0" applyBorder="1" applyAlignment="1">
      <alignment horizontal="center" vertical="center" wrapText="1"/>
    </xf>
    <xf numFmtId="0" fontId="0" fillId="0" borderId="50" xfId="0" applyBorder="1" applyAlignment="1">
      <alignment horizontal="center" vertical="center" wrapText="1"/>
    </xf>
    <xf numFmtId="9" fontId="40" fillId="0" borderId="7" xfId="2" applyFont="1" applyBorder="1" applyAlignment="1">
      <alignment horizontal="center" vertical="center"/>
    </xf>
    <xf numFmtId="167" fontId="40" fillId="0" borderId="56" xfId="2" applyNumberFormat="1" applyFont="1" applyBorder="1" applyAlignment="1">
      <alignment horizontal="center" vertical="center"/>
    </xf>
    <xf numFmtId="9" fontId="43" fillId="0" borderId="3" xfId="2" applyNumberFormat="1" applyFont="1" applyBorder="1" applyAlignment="1">
      <alignment horizontal="center" vertical="center"/>
    </xf>
    <xf numFmtId="9" fontId="41" fillId="0" borderId="61" xfId="2" applyFont="1" applyBorder="1" applyAlignment="1">
      <alignment horizontal="center" vertical="center"/>
    </xf>
    <xf numFmtId="9" fontId="41" fillId="0" borderId="40" xfId="2" applyFont="1" applyBorder="1" applyAlignment="1">
      <alignment horizontal="center" vertical="center"/>
    </xf>
    <xf numFmtId="9" fontId="43" fillId="0" borderId="23" xfId="2" applyFont="1" applyBorder="1" applyAlignment="1">
      <alignment horizontal="center" vertical="center"/>
    </xf>
    <xf numFmtId="0" fontId="19" fillId="0" borderId="3" xfId="0" applyFont="1" applyBorder="1" applyAlignment="1">
      <alignment horizontal="center" vertical="center" wrapText="1"/>
    </xf>
    <xf numFmtId="0" fontId="3" fillId="0" borderId="1" xfId="0" applyFont="1" applyFill="1" applyBorder="1" applyAlignment="1">
      <alignment horizontal="center" vertical="center" wrapText="1" readingOrder="2"/>
    </xf>
    <xf numFmtId="0" fontId="3" fillId="0" borderId="7" xfId="0" applyFont="1" applyFill="1" applyBorder="1" applyAlignment="1">
      <alignment horizontal="center" vertical="center" wrapText="1" readingOrder="2"/>
    </xf>
    <xf numFmtId="0" fontId="2" fillId="0" borderId="3" xfId="0" applyFont="1" applyBorder="1" applyAlignment="1">
      <alignment horizontal="center" vertical="center" wrapText="1" readingOrder="2"/>
    </xf>
    <xf numFmtId="0" fontId="3" fillId="0" borderId="4" xfId="0" applyFont="1" applyFill="1" applyBorder="1" applyAlignment="1">
      <alignment horizontal="center" vertical="center" wrapText="1" readingOrder="2"/>
    </xf>
    <xf numFmtId="0" fontId="8" fillId="0" borderId="9" xfId="0" applyFont="1" applyFill="1" applyBorder="1" applyAlignment="1">
      <alignment horizontal="center" vertical="center" wrapText="1" readingOrder="2"/>
    </xf>
    <xf numFmtId="0" fontId="13" fillId="0" borderId="3" xfId="0" applyFont="1" applyFill="1" applyBorder="1" applyAlignment="1" applyProtection="1">
      <alignment horizontal="center" vertical="center" wrapText="1" readingOrder="1"/>
    </xf>
    <xf numFmtId="0" fontId="13" fillId="0" borderId="11" xfId="0" applyFont="1" applyFill="1" applyBorder="1" applyAlignment="1" applyProtection="1">
      <alignment horizontal="center" vertical="center" wrapText="1" readingOrder="1"/>
    </xf>
    <xf numFmtId="0" fontId="13" fillId="0" borderId="7" xfId="0" applyFont="1" applyFill="1" applyBorder="1" applyAlignment="1" applyProtection="1">
      <alignment horizontal="center" vertical="center" wrapText="1" readingOrder="2"/>
    </xf>
    <xf numFmtId="165" fontId="2" fillId="0" borderId="41" xfId="1" applyNumberFormat="1" applyFont="1" applyFill="1" applyBorder="1" applyAlignment="1" applyProtection="1">
      <alignment horizontal="center" vertical="center"/>
    </xf>
    <xf numFmtId="165" fontId="2" fillId="0" borderId="12" xfId="1" applyNumberFormat="1" applyFont="1" applyFill="1" applyBorder="1" applyAlignment="1" applyProtection="1">
      <alignment horizontal="center" vertical="center"/>
    </xf>
    <xf numFmtId="1" fontId="13" fillId="0" borderId="3" xfId="0" applyNumberFormat="1" applyFont="1" applyFill="1" applyBorder="1" applyAlignment="1" applyProtection="1">
      <alignment horizontal="center" vertical="center" wrapText="1" readingOrder="1"/>
    </xf>
    <xf numFmtId="1" fontId="13" fillId="0" borderId="11" xfId="0" applyNumberFormat="1" applyFont="1" applyFill="1" applyBorder="1" applyAlignment="1" applyProtection="1">
      <alignment horizontal="center" vertical="center" wrapText="1" readingOrder="1"/>
    </xf>
    <xf numFmtId="165" fontId="36" fillId="0" borderId="11" xfId="1" applyNumberFormat="1" applyFont="1" applyFill="1" applyBorder="1" applyAlignment="1" applyProtection="1">
      <alignment vertical="center" wrapText="1"/>
      <protection locked="0"/>
    </xf>
    <xf numFmtId="166" fontId="13" fillId="0" borderId="7" xfId="0" applyNumberFormat="1" applyFont="1" applyFill="1" applyBorder="1" applyAlignment="1" applyProtection="1">
      <alignment horizontal="center" vertical="center" wrapText="1" readingOrder="1"/>
    </xf>
    <xf numFmtId="0" fontId="2" fillId="0" borderId="3" xfId="0" applyFont="1" applyBorder="1" applyAlignment="1">
      <alignment horizontal="center" vertical="center" wrapText="1" readingOrder="2"/>
    </xf>
    <xf numFmtId="0" fontId="3" fillId="0" borderId="4" xfId="0" applyFont="1" applyFill="1" applyBorder="1" applyAlignment="1">
      <alignment horizontal="center" vertical="center" wrapText="1" readingOrder="2"/>
    </xf>
    <xf numFmtId="0" fontId="2" fillId="0" borderId="11" xfId="0" applyFont="1" applyFill="1" applyBorder="1" applyAlignment="1">
      <alignment horizontal="center" vertical="center" wrapText="1" readingOrder="2"/>
    </xf>
    <xf numFmtId="0" fontId="2" fillId="0" borderId="41" xfId="0" applyFont="1" applyBorder="1" applyAlignment="1">
      <alignment horizontal="center" vertical="center" wrapText="1" readingOrder="2"/>
    </xf>
    <xf numFmtId="0" fontId="2" fillId="0" borderId="4" xfId="0" applyFont="1" applyBorder="1" applyAlignment="1">
      <alignment horizontal="center" vertical="center" wrapText="1"/>
    </xf>
    <xf numFmtId="0" fontId="2" fillId="0" borderId="4" xfId="0" applyFont="1" applyBorder="1" applyAlignment="1">
      <alignment horizontal="center" vertical="center"/>
    </xf>
    <xf numFmtId="0" fontId="2" fillId="0" borderId="11" xfId="0" applyFont="1" applyBorder="1" applyAlignment="1">
      <alignment horizontal="center" vertical="center" wrapText="1" readingOrder="2"/>
    </xf>
    <xf numFmtId="0" fontId="3" fillId="0" borderId="3" xfId="0" applyFont="1" applyFill="1" applyBorder="1" applyAlignment="1">
      <alignment horizontal="center" vertical="center" wrapText="1" readingOrder="2"/>
    </xf>
    <xf numFmtId="0" fontId="3" fillId="0" borderId="11" xfId="0" applyFont="1" applyFill="1" applyBorder="1" applyAlignment="1">
      <alignment horizontal="center" vertical="center" wrapText="1" readingOrder="2"/>
    </xf>
    <xf numFmtId="0" fontId="2" fillId="0" borderId="41" xfId="0" applyFont="1" applyBorder="1" applyAlignment="1">
      <alignment horizontal="center" vertical="center" wrapText="1" readingOrder="2"/>
    </xf>
    <xf numFmtId="0" fontId="2" fillId="0" borderId="12" xfId="0" applyFont="1" applyBorder="1" applyAlignment="1">
      <alignment horizontal="center" vertical="center" wrapText="1" readingOrder="2"/>
    </xf>
    <xf numFmtId="0" fontId="3" fillId="0" borderId="15" xfId="0" applyFont="1" applyFill="1" applyBorder="1" applyAlignment="1">
      <alignment horizontal="center" vertical="center" wrapText="1" readingOrder="2"/>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xf numFmtId="0" fontId="2" fillId="0" borderId="4" xfId="0" applyFont="1" applyBorder="1" applyAlignment="1">
      <alignment horizontal="center" vertical="center" wrapText="1"/>
    </xf>
    <xf numFmtId="0" fontId="2" fillId="0" borderId="4"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wrapText="1" readingOrder="2"/>
    </xf>
    <xf numFmtId="0" fontId="2" fillId="0" borderId="11" xfId="0" applyFont="1" applyBorder="1" applyAlignment="1">
      <alignment horizontal="center" vertical="center" wrapText="1" readingOrder="2"/>
    </xf>
    <xf numFmtId="0" fontId="32" fillId="2" borderId="0" xfId="0" applyFont="1" applyFill="1" applyAlignment="1">
      <alignment horizontal="center" vertical="center" wrapText="1" readingOrder="2"/>
    </xf>
    <xf numFmtId="0" fontId="6" fillId="0" borderId="35" xfId="0" applyFont="1" applyBorder="1" applyAlignment="1">
      <alignment horizontal="center" vertical="center" wrapText="1"/>
    </xf>
    <xf numFmtId="0" fontId="6" fillId="0" borderId="36" xfId="0" applyFont="1" applyBorder="1" applyAlignment="1">
      <alignment horizontal="center" vertical="center" wrapText="1"/>
    </xf>
    <xf numFmtId="0" fontId="7" fillId="0" borderId="35"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32" xfId="0" applyFont="1" applyBorder="1" applyAlignment="1">
      <alignment horizontal="center" vertical="center" wrapText="1"/>
    </xf>
    <xf numFmtId="0" fontId="6" fillId="0" borderId="32"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30" xfId="0" applyFont="1" applyBorder="1" applyAlignment="1">
      <alignment horizontal="center" vertical="center" wrapText="1"/>
    </xf>
    <xf numFmtId="165" fontId="3" fillId="0" borderId="1" xfId="1" applyNumberFormat="1" applyFont="1" applyBorder="1" applyAlignment="1">
      <alignment horizontal="center" vertical="center" wrapText="1"/>
    </xf>
    <xf numFmtId="165" fontId="3" fillId="0" borderId="4" xfId="1" applyNumberFormat="1" applyFont="1" applyBorder="1" applyAlignment="1">
      <alignment horizontal="center" vertical="center" wrapText="1"/>
    </xf>
    <xf numFmtId="165" fontId="3" fillId="0" borderId="7" xfId="1" applyNumberFormat="1" applyFont="1" applyBorder="1" applyAlignment="1">
      <alignment horizontal="center" vertical="center" wrapText="1"/>
    </xf>
    <xf numFmtId="0" fontId="6" fillId="0" borderId="21" xfId="0" applyFont="1" applyBorder="1" applyAlignment="1">
      <alignment horizontal="center" vertical="center" wrapText="1"/>
    </xf>
    <xf numFmtId="0" fontId="6" fillId="0" borderId="22" xfId="0" applyFont="1" applyBorder="1" applyAlignment="1">
      <alignment horizontal="center" vertical="center" wrapText="1"/>
    </xf>
    <xf numFmtId="165" fontId="35" fillId="0" borderId="1" xfId="1" applyNumberFormat="1" applyFont="1" applyBorder="1" applyAlignment="1" applyProtection="1">
      <alignment horizontal="center" vertical="center" wrapText="1"/>
      <protection locked="0"/>
    </xf>
    <xf numFmtId="165" fontId="35" fillId="0" borderId="4" xfId="1" applyNumberFormat="1" applyFont="1" applyBorder="1" applyAlignment="1" applyProtection="1">
      <alignment horizontal="center" vertical="center" wrapText="1"/>
      <protection locked="0"/>
    </xf>
    <xf numFmtId="0" fontId="6" fillId="0" borderId="23" xfId="0" applyFont="1" applyBorder="1" applyAlignment="1">
      <alignment horizontal="center" vertical="center" wrapText="1"/>
    </xf>
    <xf numFmtId="0" fontId="3" fillId="0" borderId="14" xfId="0" applyFont="1" applyFill="1" applyBorder="1" applyAlignment="1">
      <alignment horizontal="center" vertical="center" readingOrder="2"/>
    </xf>
    <xf numFmtId="0" fontId="3" fillId="0" borderId="13" xfId="0" applyFont="1" applyFill="1" applyBorder="1" applyAlignment="1">
      <alignment horizontal="center" vertical="center" readingOrder="2"/>
    </xf>
    <xf numFmtId="0" fontId="3" fillId="0" borderId="14" xfId="0" applyFont="1" applyFill="1" applyBorder="1" applyAlignment="1">
      <alignment horizontal="center" vertical="center" wrapText="1" readingOrder="2"/>
    </xf>
    <xf numFmtId="0" fontId="3" fillId="0" borderId="13" xfId="0" applyFont="1" applyFill="1" applyBorder="1" applyAlignment="1">
      <alignment horizontal="center" vertical="center" wrapText="1" readingOrder="2"/>
    </xf>
    <xf numFmtId="0" fontId="2" fillId="0" borderId="4" xfId="0" applyFont="1" applyFill="1" applyBorder="1" applyAlignment="1">
      <alignment horizontal="center" vertical="center" wrapText="1" readingOrder="2"/>
    </xf>
    <xf numFmtId="0" fontId="3" fillId="0" borderId="4" xfId="0" applyFont="1" applyFill="1" applyBorder="1" applyAlignment="1">
      <alignment horizontal="center" vertical="center" wrapText="1" readingOrder="2"/>
    </xf>
    <xf numFmtId="0" fontId="2" fillId="0" borderId="3" xfId="0" applyFont="1" applyFill="1" applyBorder="1" applyAlignment="1">
      <alignment horizontal="center" vertical="center" wrapText="1" readingOrder="2"/>
    </xf>
    <xf numFmtId="0" fontId="2" fillId="0" borderId="11" xfId="0" applyFont="1" applyFill="1" applyBorder="1" applyAlignment="1">
      <alignment horizontal="center" vertical="center" wrapText="1" readingOrder="2"/>
    </xf>
    <xf numFmtId="0" fontId="2" fillId="0" borderId="5" xfId="0" applyFont="1" applyBorder="1" applyAlignment="1">
      <alignment horizontal="center" vertical="center"/>
    </xf>
    <xf numFmtId="0" fontId="2" fillId="0" borderId="45" xfId="0" applyFont="1" applyBorder="1" applyAlignment="1">
      <alignment horizontal="center" vertical="center"/>
    </xf>
    <xf numFmtId="0" fontId="2" fillId="0" borderId="16" xfId="0" applyFont="1" applyBorder="1" applyAlignment="1">
      <alignment horizontal="center" vertical="center"/>
    </xf>
    <xf numFmtId="0" fontId="3" fillId="0" borderId="5" xfId="0" applyFont="1" applyFill="1" applyBorder="1" applyAlignment="1">
      <alignment horizontal="center" vertical="center" wrapText="1" readingOrder="2"/>
    </xf>
    <xf numFmtId="0" fontId="3" fillId="0" borderId="54" xfId="0" applyFont="1" applyFill="1" applyBorder="1" applyAlignment="1">
      <alignment horizontal="center" vertical="center" wrapText="1" readingOrder="2"/>
    </xf>
    <xf numFmtId="0" fontId="2" fillId="0" borderId="33" xfId="0" applyFont="1" applyBorder="1" applyAlignment="1">
      <alignment horizontal="center" vertical="center" wrapText="1" readingOrder="2"/>
    </xf>
    <xf numFmtId="0" fontId="13" fillId="0" borderId="3" xfId="0" applyFont="1" applyFill="1" applyBorder="1" applyAlignment="1" applyProtection="1">
      <alignment horizontal="center" vertical="center" wrapText="1" readingOrder="2"/>
    </xf>
    <xf numFmtId="0" fontId="13" fillId="0" borderId="15" xfId="0" applyFont="1" applyFill="1" applyBorder="1" applyAlignment="1" applyProtection="1">
      <alignment horizontal="center" vertical="center" wrapText="1" readingOrder="2"/>
    </xf>
    <xf numFmtId="0" fontId="12" fillId="0" borderId="24" xfId="0" applyFont="1" applyBorder="1" applyAlignment="1" applyProtection="1">
      <alignment horizontal="center" vertical="center" wrapText="1"/>
    </xf>
    <xf numFmtId="0" fontId="12" fillId="0" borderId="25" xfId="0" applyFont="1" applyBorder="1" applyAlignment="1" applyProtection="1">
      <alignment horizontal="center" vertical="center" wrapText="1"/>
    </xf>
    <xf numFmtId="0" fontId="12" fillId="0" borderId="26" xfId="0" applyFont="1" applyBorder="1" applyAlignment="1" applyProtection="1">
      <alignment horizontal="center" vertical="center" wrapText="1"/>
    </xf>
    <xf numFmtId="0" fontId="13" fillId="0" borderId="57" xfId="0" applyFont="1" applyFill="1" applyBorder="1" applyAlignment="1" applyProtection="1">
      <alignment horizontal="center" vertical="center" wrapText="1" readingOrder="2"/>
    </xf>
    <xf numFmtId="0" fontId="13" fillId="0" borderId="50" xfId="0" applyFont="1" applyFill="1" applyBorder="1" applyAlignment="1" applyProtection="1">
      <alignment horizontal="center" vertical="center" wrapText="1" readingOrder="2"/>
    </xf>
    <xf numFmtId="0" fontId="13" fillId="0" borderId="3" xfId="0" applyFont="1" applyFill="1" applyBorder="1" applyAlignment="1" applyProtection="1">
      <alignment horizontal="center" vertical="center" wrapText="1" readingOrder="1"/>
    </xf>
    <xf numFmtId="0" fontId="13" fillId="0" borderId="11" xfId="0" applyFont="1" applyFill="1" applyBorder="1" applyAlignment="1" applyProtection="1">
      <alignment horizontal="center" vertical="center" wrapText="1" readingOrder="1"/>
    </xf>
    <xf numFmtId="0" fontId="13" fillId="0" borderId="5" xfId="0" applyFont="1" applyFill="1" applyBorder="1" applyAlignment="1" applyProtection="1">
      <alignment horizontal="center" vertical="center" wrapText="1" readingOrder="2"/>
    </xf>
    <xf numFmtId="0" fontId="13" fillId="0" borderId="16" xfId="0" applyFont="1" applyFill="1" applyBorder="1" applyAlignment="1" applyProtection="1">
      <alignment horizontal="center" vertical="center" wrapText="1" readingOrder="2"/>
    </xf>
    <xf numFmtId="0" fontId="2" fillId="0" borderId="39" xfId="0" applyFont="1" applyBorder="1" applyAlignment="1" applyProtection="1">
      <alignment horizontal="center" vertical="center" wrapText="1" readingOrder="2"/>
    </xf>
    <xf numFmtId="0" fontId="2" fillId="0" borderId="29" xfId="0" applyFont="1" applyBorder="1" applyAlignment="1" applyProtection="1">
      <alignment horizontal="center" vertical="center" wrapText="1" readingOrder="2"/>
    </xf>
    <xf numFmtId="0" fontId="3" fillId="0" borderId="5" xfId="0" applyFont="1" applyBorder="1" applyAlignment="1" applyProtection="1">
      <alignment horizontal="center" vertical="center" wrapText="1" readingOrder="2"/>
    </xf>
    <xf numFmtId="0" fontId="3" fillId="0" borderId="16" xfId="0" applyFont="1" applyBorder="1" applyAlignment="1" applyProtection="1">
      <alignment horizontal="center" vertical="center" wrapText="1" readingOrder="2"/>
    </xf>
    <xf numFmtId="0" fontId="3" fillId="0" borderId="40" xfId="0" applyFont="1" applyBorder="1" applyAlignment="1" applyProtection="1">
      <alignment horizontal="center" vertical="center" wrapText="1" readingOrder="2"/>
    </xf>
    <xf numFmtId="0" fontId="3" fillId="0" borderId="37" xfId="0" applyFont="1" applyBorder="1" applyAlignment="1" applyProtection="1">
      <alignment horizontal="center" vertical="center" wrapText="1" readingOrder="2"/>
    </xf>
    <xf numFmtId="0" fontId="13" fillId="0" borderId="39" xfId="0" applyFont="1" applyFill="1" applyBorder="1" applyAlignment="1" applyProtection="1">
      <alignment horizontal="center" vertical="center" wrapText="1" readingOrder="2"/>
    </xf>
    <xf numFmtId="0" fontId="13" fillId="0" borderId="29" xfId="0" applyFont="1" applyFill="1" applyBorder="1" applyAlignment="1" applyProtection="1">
      <alignment horizontal="center" vertical="center" wrapText="1" readingOrder="2"/>
    </xf>
    <xf numFmtId="0" fontId="22" fillId="0" borderId="32" xfId="0" applyFont="1" applyBorder="1" applyAlignment="1" applyProtection="1">
      <alignment horizontal="center" vertical="center" wrapText="1"/>
    </xf>
    <xf numFmtId="0" fontId="22" fillId="0" borderId="31" xfId="0" applyFont="1" applyBorder="1" applyAlignment="1" applyProtection="1">
      <alignment horizontal="center" vertical="center" wrapText="1"/>
    </xf>
    <xf numFmtId="0" fontId="22" fillId="0" borderId="30" xfId="0" applyFont="1" applyBorder="1" applyAlignment="1" applyProtection="1">
      <alignment horizontal="center" vertical="center" wrapText="1"/>
    </xf>
    <xf numFmtId="0" fontId="29" fillId="4" borderId="0" xfId="0" applyFont="1" applyFill="1" applyBorder="1" applyAlignment="1" applyProtection="1">
      <alignment horizontal="center" vertical="center" wrapText="1"/>
    </xf>
    <xf numFmtId="0" fontId="12" fillId="0" borderId="21" xfId="0" applyFont="1" applyBorder="1" applyAlignment="1" applyProtection="1">
      <alignment horizontal="center" vertical="center" wrapText="1"/>
    </xf>
    <xf numFmtId="0" fontId="12" fillId="0" borderId="22" xfId="0" applyFont="1" applyBorder="1" applyAlignment="1" applyProtection="1">
      <alignment horizontal="center" vertical="center" wrapText="1"/>
    </xf>
    <xf numFmtId="0" fontId="12" fillId="0" borderId="23" xfId="0" applyFont="1" applyBorder="1" applyAlignment="1" applyProtection="1">
      <alignment horizontal="center" vertical="center" wrapText="1"/>
    </xf>
    <xf numFmtId="0" fontId="2" fillId="0" borderId="39" xfId="0" applyFont="1" applyBorder="1" applyAlignment="1" applyProtection="1">
      <alignment horizontal="center" vertical="center"/>
    </xf>
    <xf numFmtId="0" fontId="2" fillId="0" borderId="29" xfId="0" applyFont="1" applyBorder="1" applyAlignment="1" applyProtection="1">
      <alignment horizontal="center" vertical="center"/>
    </xf>
    <xf numFmtId="0" fontId="15" fillId="0" borderId="5" xfId="0" applyFont="1" applyFill="1" applyBorder="1" applyAlignment="1" applyProtection="1">
      <alignment horizontal="center" vertical="center"/>
    </xf>
    <xf numFmtId="0" fontId="15" fillId="0" borderId="16" xfId="0" applyFont="1" applyFill="1" applyBorder="1" applyAlignment="1" applyProtection="1">
      <alignment horizontal="center" vertical="center"/>
    </xf>
    <xf numFmtId="0" fontId="2" fillId="0" borderId="5" xfId="0" applyFont="1" applyBorder="1" applyAlignment="1" applyProtection="1">
      <alignment horizontal="center" vertical="center" wrapText="1" readingOrder="2"/>
    </xf>
    <xf numFmtId="0" fontId="2" fillId="0" borderId="16" xfId="0" applyFont="1" applyBorder="1" applyAlignment="1" applyProtection="1">
      <alignment horizontal="center" vertical="center" wrapText="1" readingOrder="2"/>
    </xf>
    <xf numFmtId="0" fontId="13" fillId="0" borderId="40" xfId="0" applyFont="1" applyFill="1" applyBorder="1" applyAlignment="1" applyProtection="1">
      <alignment horizontal="center" vertical="center" wrapText="1" readingOrder="2"/>
    </xf>
    <xf numFmtId="0" fontId="13" fillId="0" borderId="37" xfId="0" applyFont="1" applyFill="1" applyBorder="1" applyAlignment="1" applyProtection="1">
      <alignment horizontal="center" vertical="center" wrapText="1" readingOrder="2"/>
    </xf>
    <xf numFmtId="0" fontId="15" fillId="0" borderId="5" xfId="0" applyFont="1" applyBorder="1" applyAlignment="1" applyProtection="1">
      <alignment horizontal="center" vertical="center"/>
    </xf>
    <xf numFmtId="0" fontId="15" fillId="0" borderId="16" xfId="0" applyFont="1" applyBorder="1" applyAlignment="1" applyProtection="1">
      <alignment horizontal="center" vertical="center"/>
    </xf>
    <xf numFmtId="0" fontId="10" fillId="3" borderId="55" xfId="0" applyFont="1" applyFill="1" applyBorder="1" applyAlignment="1" applyProtection="1">
      <alignment horizontal="center" vertical="center" wrapText="1" readingOrder="2"/>
    </xf>
    <xf numFmtId="0" fontId="10" fillId="3" borderId="20" xfId="0" applyFont="1" applyFill="1" applyBorder="1" applyAlignment="1" applyProtection="1">
      <alignment horizontal="center" vertical="center" wrapText="1" readingOrder="2"/>
    </xf>
    <xf numFmtId="0" fontId="13" fillId="0" borderId="11" xfId="0" applyFont="1" applyFill="1" applyBorder="1" applyAlignment="1" applyProtection="1">
      <alignment horizontal="center" vertical="center" wrapText="1" readingOrder="2"/>
    </xf>
    <xf numFmtId="0" fontId="13" fillId="0" borderId="7" xfId="0" applyFont="1" applyFill="1" applyBorder="1" applyAlignment="1" applyProtection="1">
      <alignment horizontal="center" vertical="center" wrapText="1" readingOrder="2"/>
    </xf>
    <xf numFmtId="165" fontId="2" fillId="0" borderId="41" xfId="1" applyNumberFormat="1" applyFont="1" applyFill="1" applyBorder="1" applyAlignment="1" applyProtection="1">
      <alignment horizontal="center" vertical="center"/>
    </xf>
    <xf numFmtId="165" fontId="2" fillId="0" borderId="12" xfId="1" applyNumberFormat="1" applyFont="1" applyFill="1" applyBorder="1" applyAlignment="1" applyProtection="1">
      <alignment horizontal="center" vertical="center"/>
    </xf>
    <xf numFmtId="0" fontId="25" fillId="0" borderId="3" xfId="0" applyFont="1" applyFill="1" applyBorder="1" applyAlignment="1" applyProtection="1">
      <alignment horizontal="right" vertical="center" wrapText="1" readingOrder="2"/>
    </xf>
    <xf numFmtId="0" fontId="13" fillId="0" borderId="11" xfId="0" applyFont="1" applyFill="1" applyBorder="1" applyAlignment="1" applyProtection="1">
      <alignment horizontal="right" vertical="center" wrapText="1" readingOrder="2"/>
    </xf>
    <xf numFmtId="1" fontId="13" fillId="0" borderId="3" xfId="0" applyNumberFormat="1" applyFont="1" applyFill="1" applyBorder="1" applyAlignment="1" applyProtection="1">
      <alignment horizontal="center" vertical="center" wrapText="1" readingOrder="1"/>
    </xf>
    <xf numFmtId="1" fontId="13" fillId="0" borderId="11" xfId="0" applyNumberFormat="1" applyFont="1" applyFill="1" applyBorder="1" applyAlignment="1" applyProtection="1">
      <alignment horizontal="center" vertical="center" wrapText="1" readingOrder="1"/>
    </xf>
    <xf numFmtId="0" fontId="15" fillId="0" borderId="39" xfId="0" applyFont="1" applyBorder="1" applyAlignment="1" applyProtection="1">
      <alignment horizontal="center" vertical="center"/>
    </xf>
    <xf numFmtId="0" fontId="15" fillId="0" borderId="29" xfId="0" applyFont="1" applyBorder="1" applyAlignment="1" applyProtection="1">
      <alignment horizontal="center" vertical="center"/>
    </xf>
    <xf numFmtId="0" fontId="19" fillId="0" borderId="57" xfId="0" applyFont="1" applyBorder="1" applyAlignment="1">
      <alignment horizontal="center" vertical="center" wrapText="1" readingOrder="2"/>
    </xf>
    <xf numFmtId="0" fontId="19" fillId="0" borderId="56" xfId="0" applyFont="1" applyBorder="1" applyAlignment="1">
      <alignment horizontal="center" vertical="center" wrapText="1" readingOrder="2"/>
    </xf>
    <xf numFmtId="0" fontId="19" fillId="0" borderId="50" xfId="0" applyFont="1" applyBorder="1" applyAlignment="1">
      <alignment horizontal="center" vertical="center" wrapText="1" readingOrder="2"/>
    </xf>
    <xf numFmtId="0" fontId="16" fillId="4" borderId="35" xfId="0" applyFont="1" applyFill="1" applyBorder="1" applyAlignment="1">
      <alignment horizontal="center" vertical="center" wrapText="1"/>
    </xf>
    <xf numFmtId="0" fontId="16" fillId="4" borderId="43" xfId="0" applyFont="1" applyFill="1" applyBorder="1" applyAlignment="1">
      <alignment horizontal="center" vertical="center"/>
    </xf>
    <xf numFmtId="0" fontId="16" fillId="4" borderId="44" xfId="0" applyFont="1" applyFill="1" applyBorder="1" applyAlignment="1">
      <alignment horizontal="center" vertical="center"/>
    </xf>
    <xf numFmtId="0" fontId="16" fillId="4" borderId="32" xfId="0" applyFont="1" applyFill="1" applyBorder="1" applyAlignment="1">
      <alignment horizontal="center" vertical="center"/>
    </xf>
    <xf numFmtId="0" fontId="16" fillId="4" borderId="31" xfId="0" applyFont="1" applyFill="1" applyBorder="1" applyAlignment="1">
      <alignment horizontal="center" vertical="center"/>
    </xf>
    <xf numFmtId="0" fontId="16" fillId="4" borderId="42" xfId="0" applyFont="1" applyFill="1" applyBorder="1" applyAlignment="1">
      <alignment horizontal="center" vertical="center"/>
    </xf>
    <xf numFmtId="0" fontId="16" fillId="5" borderId="18" xfId="0" applyFont="1" applyFill="1" applyBorder="1" applyAlignment="1">
      <alignment horizontal="center" vertical="center"/>
    </xf>
    <xf numFmtId="0" fontId="16" fillId="5" borderId="19" xfId="0" applyFont="1" applyFill="1" applyBorder="1" applyAlignment="1">
      <alignment horizontal="center" vertical="center"/>
    </xf>
    <xf numFmtId="0" fontId="16" fillId="5" borderId="47" xfId="0" applyFont="1" applyFill="1" applyBorder="1" applyAlignment="1">
      <alignment horizontal="center" vertical="center"/>
    </xf>
    <xf numFmtId="0" fontId="17" fillId="5" borderId="36" xfId="0" applyFont="1" applyFill="1" applyBorder="1" applyAlignment="1">
      <alignment horizontal="center" vertical="center" wrapText="1"/>
    </xf>
    <xf numFmtId="0" fontId="17" fillId="5" borderId="0" xfId="0" applyFont="1" applyFill="1" applyBorder="1" applyAlignment="1">
      <alignment horizontal="center" vertical="center" wrapText="1"/>
    </xf>
    <xf numFmtId="0" fontId="17" fillId="5" borderId="48" xfId="0" applyFont="1" applyFill="1" applyBorder="1" applyAlignment="1">
      <alignment horizontal="center" vertical="center" wrapText="1"/>
    </xf>
    <xf numFmtId="0" fontId="18" fillId="3" borderId="13" xfId="0" applyFont="1" applyFill="1" applyBorder="1" applyAlignment="1">
      <alignment horizontal="center"/>
    </xf>
    <xf numFmtId="0" fontId="19" fillId="0" borderId="1" xfId="0" applyFont="1" applyBorder="1" applyAlignment="1">
      <alignment horizontal="center" vertical="center" wrapText="1" readingOrder="2"/>
    </xf>
    <xf numFmtId="0" fontId="19" fillId="0" borderId="3" xfId="0" applyFont="1" applyBorder="1" applyAlignment="1">
      <alignment horizontal="center" vertical="center" wrapText="1" readingOrder="2"/>
    </xf>
    <xf numFmtId="0" fontId="19" fillId="0" borderId="13" xfId="0" applyFont="1" applyBorder="1" applyAlignment="1">
      <alignment horizontal="center" vertical="center" wrapText="1" readingOrder="2"/>
    </xf>
    <xf numFmtId="0" fontId="19" fillId="0" borderId="15" xfId="0" applyFont="1" applyBorder="1" applyAlignment="1">
      <alignment horizontal="center" vertical="center" wrapText="1" readingOrder="2"/>
    </xf>
    <xf numFmtId="0" fontId="19" fillId="0" borderId="5" xfId="0" applyFont="1" applyBorder="1" applyAlignment="1">
      <alignment horizontal="center" vertical="center" wrapText="1" readingOrder="2"/>
    </xf>
    <xf numFmtId="0" fontId="19" fillId="0" borderId="45" xfId="0" applyFont="1" applyBorder="1" applyAlignment="1">
      <alignment horizontal="center" vertical="center" wrapText="1" readingOrder="2"/>
    </xf>
    <xf numFmtId="0" fontId="19" fillId="0" borderId="16" xfId="0" applyFont="1" applyBorder="1" applyAlignment="1">
      <alignment horizontal="center" vertical="center" wrapText="1" readingOrder="2"/>
    </xf>
    <xf numFmtId="0" fontId="19" fillId="0" borderId="46" xfId="0" applyFont="1" applyBorder="1" applyAlignment="1">
      <alignment horizontal="center" vertical="center" wrapText="1" readingOrder="2"/>
    </xf>
    <xf numFmtId="0" fontId="19" fillId="0" borderId="26" xfId="0" applyFont="1" applyBorder="1" applyAlignment="1">
      <alignment horizontal="center" vertical="center" wrapText="1" readingOrder="2"/>
    </xf>
    <xf numFmtId="0" fontId="19" fillId="0" borderId="3" xfId="0" applyFont="1" applyBorder="1" applyAlignment="1">
      <alignment horizontal="right" vertical="center" wrapText="1" readingOrder="2"/>
    </xf>
    <xf numFmtId="0" fontId="19" fillId="0" borderId="15" xfId="0" applyFont="1" applyBorder="1" applyAlignment="1">
      <alignment horizontal="right" vertical="center" wrapText="1" readingOrder="2"/>
    </xf>
    <xf numFmtId="0" fontId="18" fillId="3" borderId="55" xfId="0" applyFont="1" applyFill="1" applyBorder="1" applyAlignment="1">
      <alignment horizontal="center" vertical="center"/>
    </xf>
    <xf numFmtId="0" fontId="18" fillId="3" borderId="47" xfId="0" applyFont="1" applyFill="1" applyBorder="1" applyAlignment="1">
      <alignment horizontal="center" vertical="center"/>
    </xf>
    <xf numFmtId="0" fontId="19" fillId="0" borderId="39" xfId="0" applyFont="1" applyBorder="1" applyAlignment="1">
      <alignment horizontal="center" vertical="center" wrapText="1" readingOrder="2"/>
    </xf>
    <xf numFmtId="0" fontId="19" fillId="0" borderId="60" xfId="0" applyFont="1" applyBorder="1" applyAlignment="1">
      <alignment horizontal="center" vertical="center" wrapText="1" readingOrder="2"/>
    </xf>
    <xf numFmtId="0" fontId="19" fillId="0" borderId="54" xfId="0" applyFont="1" applyBorder="1" applyAlignment="1">
      <alignment horizontal="center" vertical="center" wrapText="1" readingOrder="2"/>
    </xf>
    <xf numFmtId="0" fontId="19" fillId="0" borderId="62" xfId="0" applyFont="1" applyBorder="1" applyAlignment="1">
      <alignment horizontal="center" vertical="center" wrapText="1" readingOrder="2"/>
    </xf>
    <xf numFmtId="0" fontId="19" fillId="0" borderId="44" xfId="0" applyFont="1" applyBorder="1" applyAlignment="1">
      <alignment horizontal="center" vertical="center" wrapText="1" readingOrder="2"/>
    </xf>
    <xf numFmtId="0" fontId="19" fillId="0" borderId="59" xfId="0" applyFont="1" applyBorder="1" applyAlignment="1">
      <alignment horizontal="center" vertical="center" wrapText="1" readingOrder="2"/>
    </xf>
    <xf numFmtId="0" fontId="19" fillId="0" borderId="48" xfId="0" applyFont="1" applyBorder="1" applyAlignment="1">
      <alignment horizontal="center" vertical="center" wrapText="1" readingOrder="2"/>
    </xf>
    <xf numFmtId="0" fontId="19" fillId="0" borderId="58" xfId="0" applyFont="1" applyBorder="1" applyAlignment="1">
      <alignment horizontal="center" vertical="center" wrapText="1" readingOrder="2"/>
    </xf>
    <xf numFmtId="0" fontId="19" fillId="0" borderId="42" xfId="0" applyFont="1" applyBorder="1" applyAlignment="1">
      <alignment horizontal="center" vertical="center" wrapText="1" readingOrder="2"/>
    </xf>
    <xf numFmtId="49" fontId="19" fillId="0" borderId="46" xfId="0" applyNumberFormat="1" applyFont="1" applyFill="1" applyBorder="1" applyAlignment="1">
      <alignment horizontal="center" vertical="center" wrapText="1"/>
    </xf>
    <xf numFmtId="49" fontId="19" fillId="0" borderId="34" xfId="0" applyNumberFormat="1" applyFont="1" applyFill="1" applyBorder="1" applyAlignment="1">
      <alignment horizontal="center" vertical="center" wrapText="1"/>
    </xf>
    <xf numFmtId="0" fontId="19" fillId="6" borderId="3" xfId="0" applyFont="1" applyFill="1" applyBorder="1" applyAlignment="1">
      <alignment horizontal="center" vertical="center" wrapText="1"/>
    </xf>
    <xf numFmtId="0" fontId="19" fillId="6" borderId="11" xfId="0" applyFont="1" applyFill="1" applyBorder="1" applyAlignment="1">
      <alignment horizontal="center" vertical="center" wrapText="1"/>
    </xf>
    <xf numFmtId="0" fontId="19" fillId="0" borderId="3" xfId="0" applyFont="1" applyBorder="1" applyAlignment="1">
      <alignment horizontal="center" vertical="center" wrapText="1"/>
    </xf>
    <xf numFmtId="0" fontId="19" fillId="0" borderId="15" xfId="0" applyFont="1" applyBorder="1" applyAlignment="1">
      <alignment horizontal="center" vertical="center" wrapText="1"/>
    </xf>
    <xf numFmtId="0" fontId="19" fillId="6" borderId="15" xfId="0" applyFont="1" applyFill="1" applyBorder="1" applyAlignment="1">
      <alignment horizontal="center" vertical="center" wrapText="1"/>
    </xf>
    <xf numFmtId="49" fontId="19" fillId="0" borderId="46" xfId="0" applyNumberFormat="1" applyFont="1" applyFill="1" applyBorder="1" applyAlignment="1">
      <alignment horizontal="center" vertical="center" wrapText="1" readingOrder="2"/>
    </xf>
    <xf numFmtId="49" fontId="19" fillId="0" borderId="26" xfId="0" applyNumberFormat="1" applyFont="1" applyFill="1" applyBorder="1" applyAlignment="1">
      <alignment horizontal="center" vertical="center" wrapText="1" readingOrder="2"/>
    </xf>
    <xf numFmtId="0" fontId="19" fillId="6" borderId="4" xfId="0" applyFont="1" applyFill="1" applyBorder="1" applyAlignment="1">
      <alignment horizontal="center" vertical="center" wrapText="1"/>
    </xf>
    <xf numFmtId="49" fontId="19" fillId="0" borderId="22" xfId="0" applyNumberFormat="1" applyFont="1" applyFill="1" applyBorder="1" applyAlignment="1">
      <alignment horizontal="center" vertical="center" wrapText="1"/>
    </xf>
    <xf numFmtId="0" fontId="18" fillId="3" borderId="9" xfId="0" applyFont="1" applyFill="1" applyBorder="1" applyAlignment="1">
      <alignment horizontal="center" vertical="center" wrapText="1"/>
    </xf>
    <xf numFmtId="10" fontId="23" fillId="0" borderId="11" xfId="2" applyNumberFormat="1" applyFont="1" applyBorder="1" applyAlignment="1" applyProtection="1">
      <alignment horizontal="center" vertical="center" wrapText="1"/>
      <protection locked="0"/>
    </xf>
    <xf numFmtId="10" fontId="23" fillId="0" borderId="4" xfId="2" applyNumberFormat="1" applyFont="1" applyBorder="1" applyAlignment="1" applyProtection="1">
      <alignment horizontal="center" vertical="center" wrapText="1"/>
      <protection locked="0"/>
    </xf>
    <xf numFmtId="10" fontId="23" fillId="0" borderId="3" xfId="2" applyNumberFormat="1" applyFont="1" applyBorder="1" applyAlignment="1" applyProtection="1">
      <alignment horizontal="center" vertical="center" wrapText="1"/>
      <protection locked="0"/>
    </xf>
    <xf numFmtId="10" fontId="23" fillId="0" borderId="7" xfId="2" applyNumberFormat="1" applyFont="1" applyBorder="1" applyAlignment="1" applyProtection="1">
      <alignment horizontal="center" vertical="center" wrapText="1"/>
      <protection locked="0"/>
    </xf>
    <xf numFmtId="0" fontId="20" fillId="0" borderId="11"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7" xfId="0" applyFont="1" applyBorder="1" applyAlignment="1">
      <alignment horizontal="center" vertical="center" wrapText="1"/>
    </xf>
    <xf numFmtId="0" fontId="19" fillId="0" borderId="11" xfId="0" applyFont="1" applyBorder="1" applyAlignment="1">
      <alignment horizontal="center" vertical="center" wrapText="1"/>
    </xf>
    <xf numFmtId="0" fontId="38" fillId="0" borderId="56" xfId="0" applyFont="1" applyBorder="1" applyAlignment="1">
      <alignment horizontal="center" vertical="center" wrapText="1" readingOrder="2"/>
    </xf>
    <xf numFmtId="0" fontId="31" fillId="2" borderId="0" xfId="0" applyFont="1" applyFill="1" applyAlignment="1">
      <alignment horizontal="center" vertical="center" wrapText="1"/>
    </xf>
    <xf numFmtId="0" fontId="31" fillId="2" borderId="38" xfId="0" applyFont="1" applyFill="1" applyBorder="1" applyAlignment="1">
      <alignment horizontal="center" vertical="center" wrapText="1"/>
    </xf>
    <xf numFmtId="0" fontId="38" fillId="3" borderId="5" xfId="0" applyFont="1" applyFill="1" applyBorder="1" applyAlignment="1">
      <alignment horizontal="center" vertical="center" wrapText="1"/>
    </xf>
    <xf numFmtId="0" fontId="38" fillId="3" borderId="16" xfId="0" applyFont="1" applyFill="1" applyBorder="1"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11"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45" xfId="0" applyBorder="1" applyAlignment="1">
      <alignment horizontal="center" vertical="center" wrapText="1"/>
    </xf>
    <xf numFmtId="0" fontId="0" fillId="0" borderId="16" xfId="0" applyBorder="1" applyAlignment="1">
      <alignment horizontal="center" vertical="center" wrapText="1"/>
    </xf>
    <xf numFmtId="0" fontId="44" fillId="0" borderId="49" xfId="0" applyFont="1" applyBorder="1" applyAlignment="1">
      <alignment horizontal="center" vertical="center"/>
    </xf>
    <xf numFmtId="0" fontId="44" fillId="0" borderId="9" xfId="0" applyFont="1" applyBorder="1" applyAlignment="1">
      <alignment horizontal="center" vertical="center"/>
    </xf>
    <xf numFmtId="0" fontId="44" fillId="0" borderId="55" xfId="0" applyFont="1" applyBorder="1" applyAlignment="1">
      <alignment horizontal="center" vertical="center"/>
    </xf>
    <xf numFmtId="0" fontId="37" fillId="0" borderId="24" xfId="0" applyFont="1" applyBorder="1" applyAlignment="1">
      <alignment horizontal="center" vertical="center"/>
    </xf>
    <xf numFmtId="0" fontId="37" fillId="0" borderId="26" xfId="0" applyFont="1" applyBorder="1" applyAlignment="1">
      <alignment horizontal="center" vertical="center"/>
    </xf>
    <xf numFmtId="0" fontId="38" fillId="0" borderId="1" xfId="0" applyFont="1" applyBorder="1" applyAlignment="1">
      <alignment horizontal="center" vertical="center" wrapText="1"/>
    </xf>
    <xf numFmtId="0" fontId="38" fillId="0" borderId="7" xfId="0" applyFont="1" applyBorder="1" applyAlignment="1">
      <alignment horizontal="center" vertical="center"/>
    </xf>
    <xf numFmtId="0" fontId="38" fillId="0" borderId="2" xfId="0" applyFont="1" applyBorder="1" applyAlignment="1">
      <alignment horizontal="center" vertical="center" wrapText="1"/>
    </xf>
    <xf numFmtId="0" fontId="38" fillId="0" borderId="8" xfId="0" applyFont="1" applyBorder="1" applyAlignment="1">
      <alignment horizontal="center" vertical="center" wrapText="1"/>
    </xf>
    <xf numFmtId="164" fontId="38" fillId="0" borderId="21" xfId="0" applyNumberFormat="1" applyFont="1" applyBorder="1" applyAlignment="1">
      <alignment horizontal="center" vertical="center"/>
    </xf>
    <xf numFmtId="164" fontId="38" fillId="0" borderId="1" xfId="0" applyNumberFormat="1" applyFont="1" applyBorder="1" applyAlignment="1">
      <alignment horizontal="center" vertical="center"/>
    </xf>
    <xf numFmtId="164" fontId="38" fillId="0" borderId="2" xfId="0" applyNumberFormat="1" applyFont="1" applyBorder="1" applyAlignment="1">
      <alignment horizontal="center" vertical="center"/>
    </xf>
    <xf numFmtId="0" fontId="39" fillId="0" borderId="21" xfId="0" applyFont="1" applyBorder="1" applyAlignment="1">
      <alignment horizontal="center" vertical="center" textRotation="180" wrapText="1"/>
    </xf>
    <xf numFmtId="0" fontId="39" fillId="0" borderId="22" xfId="0" applyFont="1" applyBorder="1" applyAlignment="1">
      <alignment horizontal="center" vertical="center" textRotation="180" wrapText="1"/>
    </xf>
    <xf numFmtId="0" fontId="39" fillId="0" borderId="46" xfId="0" applyFont="1" applyBorder="1" applyAlignment="1">
      <alignment horizontal="center" vertical="center" textRotation="180" wrapText="1"/>
    </xf>
    <xf numFmtId="0" fontId="39" fillId="0" borderId="23" xfId="0" applyFont="1" applyBorder="1" applyAlignment="1">
      <alignment horizontal="center" vertical="center" textRotation="180" wrapText="1"/>
    </xf>
    <xf numFmtId="164" fontId="40" fillId="0" borderId="18" xfId="0" applyNumberFormat="1" applyFont="1" applyBorder="1" applyAlignment="1">
      <alignment horizontal="center" vertical="center"/>
    </xf>
    <xf numFmtId="164" fontId="40" fillId="0" borderId="19" xfId="0" applyNumberFormat="1" applyFont="1" applyBorder="1" applyAlignment="1">
      <alignment horizontal="center" vertical="center"/>
    </xf>
    <xf numFmtId="0" fontId="38" fillId="0" borderId="21" xfId="0" applyFont="1" applyBorder="1" applyAlignment="1">
      <alignment horizontal="center" vertical="center"/>
    </xf>
    <xf numFmtId="0" fontId="38" fillId="0" borderId="1" xfId="0" applyFont="1" applyBorder="1" applyAlignment="1">
      <alignment horizontal="center" vertical="center"/>
    </xf>
    <xf numFmtId="0" fontId="38" fillId="0" borderId="2" xfId="0" applyFont="1" applyBorder="1" applyAlignment="1">
      <alignment horizontal="center" vertical="center"/>
    </xf>
    <xf numFmtId="0" fontId="38" fillId="0" borderId="27" xfId="0" applyFont="1" applyBorder="1" applyAlignment="1">
      <alignment horizontal="center" vertical="center"/>
    </xf>
    <xf numFmtId="0" fontId="38" fillId="0" borderId="30" xfId="0" applyFont="1" applyBorder="1" applyAlignment="1">
      <alignment horizontal="center" vertical="center"/>
    </xf>
    <xf numFmtId="0" fontId="0" fillId="0" borderId="50" xfId="0" applyBorder="1" applyAlignment="1">
      <alignment horizontal="center" vertical="center" wrapText="1"/>
    </xf>
    <xf numFmtId="0" fontId="0" fillId="0" borderId="30" xfId="0" applyBorder="1" applyAlignment="1">
      <alignment horizontal="center" vertical="center" wrapText="1"/>
    </xf>
    <xf numFmtId="0" fontId="0" fillId="0" borderId="3" xfId="0" applyBorder="1" applyAlignment="1">
      <alignment horizontal="center" vertical="center"/>
    </xf>
    <xf numFmtId="0" fontId="0" fillId="0" borderId="15" xfId="0" applyBorder="1" applyAlignment="1">
      <alignment horizontal="center" vertical="center"/>
    </xf>
    <xf numFmtId="0" fontId="0" fillId="0" borderId="5" xfId="0" applyBorder="1" applyAlignment="1">
      <alignment horizontal="center" vertical="center"/>
    </xf>
    <xf numFmtId="0" fontId="0" fillId="0" borderId="16" xfId="0" applyBorder="1" applyAlignment="1">
      <alignment horizontal="center" vertical="center"/>
    </xf>
    <xf numFmtId="0" fontId="0" fillId="0" borderId="40" xfId="0" applyBorder="1" applyAlignment="1">
      <alignment horizontal="center" vertical="center"/>
    </xf>
    <xf numFmtId="0" fontId="0" fillId="0" borderId="37" xfId="0" applyBorder="1" applyAlignment="1">
      <alignment horizontal="center" vertical="center"/>
    </xf>
    <xf numFmtId="0" fontId="38" fillId="0" borderId="55" xfId="0" applyFont="1" applyBorder="1" applyAlignment="1">
      <alignment horizontal="center" vertical="center"/>
    </xf>
    <xf numFmtId="0" fontId="38" fillId="0" borderId="20" xfId="0" applyFont="1" applyBorder="1" applyAlignment="1">
      <alignment horizontal="center" vertical="center"/>
    </xf>
    <xf numFmtId="0" fontId="27" fillId="0" borderId="55" xfId="0" applyFont="1" applyBorder="1" applyAlignment="1">
      <alignment horizontal="center" vertical="center" wrapText="1"/>
    </xf>
    <xf numFmtId="0" fontId="27" fillId="0" borderId="20" xfId="0" applyFont="1" applyBorder="1" applyAlignment="1">
      <alignment horizontal="center" vertical="center" wrapText="1"/>
    </xf>
    <xf numFmtId="0" fontId="38" fillId="0" borderId="8" xfId="0" applyFont="1" applyBorder="1" applyAlignment="1">
      <alignment horizontal="center" vertical="center"/>
    </xf>
    <xf numFmtId="0" fontId="38" fillId="0" borderId="62" xfId="0" applyFont="1" applyBorder="1" applyAlignment="1">
      <alignment horizontal="center" vertical="center"/>
    </xf>
    <xf numFmtId="0" fontId="38" fillId="0" borderId="58" xfId="0" applyFont="1" applyBorder="1" applyAlignment="1">
      <alignment horizontal="center" vertical="center"/>
    </xf>
    <xf numFmtId="0" fontId="0" fillId="0" borderId="39" xfId="0" applyBorder="1" applyAlignment="1">
      <alignment horizontal="center" vertical="center"/>
    </xf>
    <xf numFmtId="0" fontId="0" fillId="0" borderId="29" xfId="0" applyBorder="1" applyAlignment="1">
      <alignment horizontal="center" vertical="center"/>
    </xf>
    <xf numFmtId="0" fontId="0" fillId="0" borderId="5" xfId="0" applyFill="1" applyBorder="1" applyAlignment="1">
      <alignment horizontal="center" vertical="center"/>
    </xf>
    <xf numFmtId="0" fontId="0" fillId="0" borderId="16" xfId="0" applyFill="1" applyBorder="1" applyAlignment="1">
      <alignment horizontal="center" vertical="center"/>
    </xf>
    <xf numFmtId="0" fontId="0" fillId="0" borderId="41" xfId="0" applyBorder="1" applyAlignment="1">
      <alignment horizontal="center" vertical="center"/>
    </xf>
    <xf numFmtId="0" fontId="0" fillId="0" borderId="33" xfId="0" applyBorder="1" applyAlignment="1">
      <alignment horizontal="center" vertical="center"/>
    </xf>
    <xf numFmtId="0" fontId="2" fillId="0" borderId="11" xfId="0" applyFont="1" applyBorder="1" applyAlignment="1">
      <alignment horizontal="center" vertical="center"/>
    </xf>
  </cellXfs>
  <cellStyles count="3">
    <cellStyle name="Currency" xfId="1" builtinId="4"/>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K59"/>
  <sheetViews>
    <sheetView rightToLeft="1" tabSelected="1" topLeftCell="A19" zoomScale="70" zoomScaleNormal="70" workbookViewId="0">
      <selection activeCell="J27" sqref="J27"/>
    </sheetView>
  </sheetViews>
  <sheetFormatPr defaultColWidth="9" defaultRowHeight="18.350000000000001" x14ac:dyDescent="0.2"/>
  <cols>
    <col min="1" max="2" width="9" style="9"/>
    <col min="3" max="3" width="9" style="10"/>
    <col min="4" max="4" width="12.109375" style="9" customWidth="1"/>
    <col min="5" max="5" width="15.44140625" style="9" customWidth="1"/>
    <col min="6" max="6" width="47.33203125" style="9" customWidth="1"/>
    <col min="7" max="7" width="12.109375" style="9" customWidth="1"/>
    <col min="8" max="8" width="17.109375" style="9" customWidth="1"/>
    <col min="9" max="9" width="16.44140625" style="9" customWidth="1"/>
    <col min="10" max="10" width="23.33203125" style="9" customWidth="1"/>
    <col min="11" max="11" width="35.5546875" style="9" customWidth="1"/>
    <col min="12" max="16384" width="9" style="9"/>
  </cols>
  <sheetData>
    <row r="1" spans="3:11" ht="26.35" customHeight="1" x14ac:dyDescent="0.2">
      <c r="C1" s="259" t="s">
        <v>197</v>
      </c>
      <c r="D1" s="259"/>
      <c r="E1" s="259"/>
      <c r="F1" s="259"/>
      <c r="G1" s="259"/>
      <c r="H1" s="259"/>
      <c r="I1" s="259"/>
      <c r="J1" s="259"/>
      <c r="K1" s="259"/>
    </row>
    <row r="2" spans="3:11" ht="26.35" customHeight="1" x14ac:dyDescent="0.2">
      <c r="C2" s="259"/>
      <c r="D2" s="259"/>
      <c r="E2" s="259"/>
      <c r="F2" s="259"/>
      <c r="G2" s="259"/>
      <c r="H2" s="259"/>
      <c r="I2" s="259"/>
      <c r="J2" s="259"/>
      <c r="K2" s="259"/>
    </row>
    <row r="4" spans="3:11" ht="47.55" thickBot="1" x14ac:dyDescent="0.25">
      <c r="C4" s="3" t="s">
        <v>46</v>
      </c>
      <c r="D4" s="3" t="s">
        <v>6</v>
      </c>
      <c r="E4" s="3" t="s">
        <v>16</v>
      </c>
      <c r="F4" s="3" t="s">
        <v>7</v>
      </c>
      <c r="G4" s="3" t="s">
        <v>48</v>
      </c>
      <c r="H4" s="3" t="s">
        <v>45</v>
      </c>
      <c r="I4" s="3" t="s">
        <v>328</v>
      </c>
      <c r="J4" s="3" t="s">
        <v>4</v>
      </c>
      <c r="K4" s="3" t="s">
        <v>5</v>
      </c>
    </row>
    <row r="5" spans="3:11" ht="15.65" x14ac:dyDescent="0.2">
      <c r="C5" s="271" t="s">
        <v>26</v>
      </c>
      <c r="D5" s="14">
        <v>1</v>
      </c>
      <c r="E5" s="14" t="s">
        <v>8</v>
      </c>
      <c r="F5" s="1" t="s">
        <v>0</v>
      </c>
      <c r="G5" s="205">
        <v>37</v>
      </c>
      <c r="H5" s="273">
        <v>0</v>
      </c>
      <c r="I5" s="268">
        <f>H5+H29+H31+H30</f>
        <v>0</v>
      </c>
      <c r="J5" s="225" t="s">
        <v>313</v>
      </c>
      <c r="K5" s="2" t="s">
        <v>1</v>
      </c>
    </row>
    <row r="6" spans="3:11" ht="15.65" x14ac:dyDescent="0.2">
      <c r="C6" s="272"/>
      <c r="D6" s="28">
        <v>2</v>
      </c>
      <c r="E6" s="28" t="s">
        <v>8</v>
      </c>
      <c r="F6" s="4" t="s">
        <v>311</v>
      </c>
      <c r="G6" s="206">
        <v>17</v>
      </c>
      <c r="H6" s="274"/>
      <c r="I6" s="269"/>
      <c r="J6" s="207" t="s">
        <v>312</v>
      </c>
      <c r="K6" s="6"/>
    </row>
    <row r="7" spans="3:11" ht="15.65" x14ac:dyDescent="0.2">
      <c r="C7" s="272"/>
      <c r="D7" s="203">
        <v>3</v>
      </c>
      <c r="E7" s="203" t="s">
        <v>8</v>
      </c>
      <c r="F7" s="4" t="s">
        <v>309</v>
      </c>
      <c r="G7" s="206">
        <v>15</v>
      </c>
      <c r="H7" s="274"/>
      <c r="I7" s="269"/>
      <c r="J7" s="207" t="s">
        <v>310</v>
      </c>
      <c r="K7" s="6"/>
    </row>
    <row r="8" spans="3:11" ht="15.65" x14ac:dyDescent="0.2">
      <c r="C8" s="272"/>
      <c r="D8" s="28">
        <v>4</v>
      </c>
      <c r="E8" s="254" t="s">
        <v>330</v>
      </c>
      <c r="F8" s="4" t="s">
        <v>10</v>
      </c>
      <c r="G8" s="280">
        <v>35</v>
      </c>
      <c r="H8" s="274"/>
      <c r="I8" s="269"/>
      <c r="J8" s="281" t="s">
        <v>315</v>
      </c>
      <c r="K8" s="6"/>
    </row>
    <row r="9" spans="3:11" ht="15.65" x14ac:dyDescent="0.2">
      <c r="C9" s="272"/>
      <c r="D9" s="28">
        <v>5</v>
      </c>
      <c r="E9" s="255"/>
      <c r="F9" s="4" t="s">
        <v>17</v>
      </c>
      <c r="G9" s="280"/>
      <c r="H9" s="274"/>
      <c r="I9" s="269"/>
      <c r="J9" s="281"/>
      <c r="K9" s="6"/>
    </row>
    <row r="10" spans="3:11" ht="31.25" x14ac:dyDescent="0.2">
      <c r="C10" s="272"/>
      <c r="D10" s="28">
        <v>6</v>
      </c>
      <c r="E10" s="28" t="s">
        <v>8</v>
      </c>
      <c r="F10" s="4" t="s">
        <v>11</v>
      </c>
      <c r="G10" s="206">
        <v>7</v>
      </c>
      <c r="H10" s="274"/>
      <c r="I10" s="269"/>
      <c r="J10" s="207" t="s">
        <v>318</v>
      </c>
      <c r="K10" s="6" t="s">
        <v>12</v>
      </c>
    </row>
    <row r="11" spans="3:11" ht="15.65" x14ac:dyDescent="0.2">
      <c r="C11" s="272"/>
      <c r="D11" s="28">
        <v>7</v>
      </c>
      <c r="E11" s="28" t="s">
        <v>8</v>
      </c>
      <c r="F11" s="4" t="s">
        <v>13</v>
      </c>
      <c r="G11" s="206">
        <v>108</v>
      </c>
      <c r="H11" s="274"/>
      <c r="I11" s="269"/>
      <c r="J11" s="207" t="s">
        <v>308</v>
      </c>
      <c r="K11" s="6"/>
    </row>
    <row r="12" spans="3:11" ht="15.65" x14ac:dyDescent="0.2">
      <c r="C12" s="272"/>
      <c r="D12" s="28">
        <v>8</v>
      </c>
      <c r="E12" s="28" t="s">
        <v>8</v>
      </c>
      <c r="F12" s="5" t="s">
        <v>14</v>
      </c>
      <c r="G12" s="206">
        <f>64+18</f>
        <v>82</v>
      </c>
      <c r="H12" s="274"/>
      <c r="I12" s="269"/>
      <c r="J12" s="207"/>
      <c r="K12" s="6"/>
    </row>
    <row r="13" spans="3:11" ht="15.65" x14ac:dyDescent="0.2">
      <c r="C13" s="272"/>
      <c r="D13" s="28">
        <v>9</v>
      </c>
      <c r="E13" s="254" t="s">
        <v>329</v>
      </c>
      <c r="F13" s="5" t="s">
        <v>9</v>
      </c>
      <c r="G13" s="280">
        <v>32</v>
      </c>
      <c r="H13" s="274"/>
      <c r="I13" s="269"/>
      <c r="J13" s="207"/>
      <c r="K13" s="6"/>
    </row>
    <row r="14" spans="3:11" ht="15.65" x14ac:dyDescent="0.2">
      <c r="C14" s="272"/>
      <c r="D14" s="28">
        <v>10</v>
      </c>
      <c r="E14" s="255"/>
      <c r="F14" s="4" t="s">
        <v>18</v>
      </c>
      <c r="G14" s="280"/>
      <c r="H14" s="274"/>
      <c r="I14" s="269"/>
      <c r="J14" s="207" t="s">
        <v>319</v>
      </c>
      <c r="K14" s="15"/>
    </row>
    <row r="15" spans="3:11" ht="15.65" x14ac:dyDescent="0.2">
      <c r="C15" s="272"/>
      <c r="D15" s="28">
        <v>11</v>
      </c>
      <c r="E15" s="28" t="s">
        <v>8</v>
      </c>
      <c r="F15" s="5" t="s">
        <v>19</v>
      </c>
      <c r="G15" s="206">
        <v>3</v>
      </c>
      <c r="H15" s="274"/>
      <c r="I15" s="269"/>
      <c r="J15" s="207" t="s">
        <v>314</v>
      </c>
      <c r="K15" s="6"/>
    </row>
    <row r="16" spans="3:11" ht="31.25" x14ac:dyDescent="0.2">
      <c r="C16" s="272"/>
      <c r="D16" s="28">
        <v>12</v>
      </c>
      <c r="E16" s="28" t="s">
        <v>8</v>
      </c>
      <c r="F16" s="4" t="s">
        <v>20</v>
      </c>
      <c r="G16" s="206">
        <v>3</v>
      </c>
      <c r="H16" s="274"/>
      <c r="I16" s="269"/>
      <c r="J16" s="207" t="s">
        <v>204</v>
      </c>
      <c r="K16" s="6"/>
    </row>
    <row r="17" spans="3:11" ht="15.65" x14ac:dyDescent="0.2">
      <c r="C17" s="272"/>
      <c r="D17" s="28">
        <v>13</v>
      </c>
      <c r="E17" s="28" t="s">
        <v>8</v>
      </c>
      <c r="F17" s="4" t="s">
        <v>18</v>
      </c>
      <c r="G17" s="206">
        <v>3</v>
      </c>
      <c r="H17" s="274"/>
      <c r="I17" s="269"/>
      <c r="J17" s="207" t="s">
        <v>319</v>
      </c>
      <c r="K17" s="15"/>
    </row>
    <row r="18" spans="3:11" ht="15.65" x14ac:dyDescent="0.2">
      <c r="C18" s="272" t="s">
        <v>39</v>
      </c>
      <c r="D18" s="28">
        <v>14</v>
      </c>
      <c r="E18" s="28" t="s">
        <v>8</v>
      </c>
      <c r="F18" s="4" t="s">
        <v>28</v>
      </c>
      <c r="G18" s="206">
        <v>10</v>
      </c>
      <c r="H18" s="274"/>
      <c r="I18" s="269"/>
      <c r="J18" s="282" t="s">
        <v>316</v>
      </c>
      <c r="K18" s="6" t="s">
        <v>29</v>
      </c>
    </row>
    <row r="19" spans="3:11" ht="15.65" x14ac:dyDescent="0.2">
      <c r="C19" s="272"/>
      <c r="D19" s="28">
        <v>15</v>
      </c>
      <c r="E19" s="28" t="s">
        <v>8</v>
      </c>
      <c r="F19" s="4" t="s">
        <v>30</v>
      </c>
      <c r="G19" s="206">
        <v>14</v>
      </c>
      <c r="H19" s="274"/>
      <c r="I19" s="269"/>
      <c r="J19" s="283"/>
      <c r="K19" s="6" t="s">
        <v>29</v>
      </c>
    </row>
    <row r="20" spans="3:11" ht="15.65" x14ac:dyDescent="0.2">
      <c r="C20" s="272"/>
      <c r="D20" s="28">
        <v>16</v>
      </c>
      <c r="E20" s="284" t="s">
        <v>335</v>
      </c>
      <c r="F20" s="285"/>
      <c r="G20" s="286"/>
      <c r="H20" s="274"/>
      <c r="I20" s="269"/>
      <c r="J20" s="287" t="s">
        <v>334</v>
      </c>
      <c r="K20" s="288"/>
    </row>
    <row r="21" spans="3:11" ht="31.25" x14ac:dyDescent="0.2">
      <c r="C21" s="272"/>
      <c r="D21" s="28">
        <v>17</v>
      </c>
      <c r="E21" s="28" t="s">
        <v>8</v>
      </c>
      <c r="F21" s="4" t="s">
        <v>31</v>
      </c>
      <c r="G21" s="206">
        <v>3</v>
      </c>
      <c r="H21" s="274"/>
      <c r="I21" s="269"/>
      <c r="J21" s="210" t="s">
        <v>317</v>
      </c>
      <c r="K21" s="6" t="s">
        <v>32</v>
      </c>
    </row>
    <row r="22" spans="3:11" ht="46.9" x14ac:dyDescent="0.2">
      <c r="C22" s="272" t="s">
        <v>40</v>
      </c>
      <c r="D22" s="28">
        <v>18</v>
      </c>
      <c r="E22" s="284" t="s">
        <v>335</v>
      </c>
      <c r="F22" s="285"/>
      <c r="G22" s="286"/>
      <c r="H22" s="274"/>
      <c r="I22" s="269"/>
      <c r="J22" s="207" t="s">
        <v>319</v>
      </c>
      <c r="K22" s="204" t="s">
        <v>290</v>
      </c>
    </row>
    <row r="23" spans="3:11" ht="69.3" customHeight="1" x14ac:dyDescent="0.2">
      <c r="C23" s="272"/>
      <c r="D23" s="244">
        <v>19</v>
      </c>
      <c r="E23" s="243" t="s">
        <v>356</v>
      </c>
      <c r="F23" s="5" t="s">
        <v>359</v>
      </c>
      <c r="G23" s="244">
        <v>6</v>
      </c>
      <c r="H23" s="274"/>
      <c r="I23" s="269"/>
      <c r="J23" s="240" t="s">
        <v>319</v>
      </c>
      <c r="K23" s="242" t="s">
        <v>291</v>
      </c>
    </row>
    <row r="24" spans="3:11" ht="62.5" x14ac:dyDescent="0.2">
      <c r="C24" s="272"/>
      <c r="D24" s="453">
        <v>20</v>
      </c>
      <c r="E24" s="453" t="s">
        <v>38</v>
      </c>
      <c r="F24" s="4" t="s">
        <v>357</v>
      </c>
      <c r="G24" s="241">
        <v>6</v>
      </c>
      <c r="H24" s="274"/>
      <c r="I24" s="269"/>
      <c r="J24" s="207" t="s">
        <v>319</v>
      </c>
      <c r="K24" s="204" t="s">
        <v>291</v>
      </c>
    </row>
    <row r="25" spans="3:11" ht="31.25" x14ac:dyDescent="0.2">
      <c r="C25" s="272" t="s">
        <v>41</v>
      </c>
      <c r="D25" s="28">
        <v>21</v>
      </c>
      <c r="E25" s="28" t="s">
        <v>38</v>
      </c>
      <c r="F25" s="245" t="s">
        <v>33</v>
      </c>
      <c r="G25" s="206">
        <v>2</v>
      </c>
      <c r="H25" s="274"/>
      <c r="I25" s="269"/>
      <c r="J25" s="210"/>
      <c r="K25" s="6" t="s">
        <v>34</v>
      </c>
    </row>
    <row r="26" spans="3:11" ht="31.25" x14ac:dyDescent="0.2">
      <c r="C26" s="272"/>
      <c r="D26" s="28">
        <v>22</v>
      </c>
      <c r="E26" s="28" t="s">
        <v>38</v>
      </c>
      <c r="F26" s="4" t="s">
        <v>35</v>
      </c>
      <c r="G26" s="206">
        <v>3</v>
      </c>
      <c r="H26" s="274"/>
      <c r="I26" s="269"/>
      <c r="J26" s="210"/>
      <c r="K26" s="6" t="s">
        <v>34</v>
      </c>
    </row>
    <row r="27" spans="3:11" ht="31.25" x14ac:dyDescent="0.2">
      <c r="C27" s="272"/>
      <c r="D27" s="28">
        <v>23</v>
      </c>
      <c r="E27" s="28" t="s">
        <v>38</v>
      </c>
      <c r="F27" s="4" t="s">
        <v>36</v>
      </c>
      <c r="G27" s="206">
        <v>3</v>
      </c>
      <c r="H27" s="274"/>
      <c r="I27" s="269"/>
      <c r="J27" s="207" t="s">
        <v>204</v>
      </c>
      <c r="K27" s="6" t="s">
        <v>34</v>
      </c>
    </row>
    <row r="28" spans="3:11" ht="31.25" x14ac:dyDescent="0.2">
      <c r="C28" s="272"/>
      <c r="D28" s="28">
        <v>24</v>
      </c>
      <c r="E28" s="28" t="s">
        <v>8</v>
      </c>
      <c r="F28" s="4" t="s">
        <v>254</v>
      </c>
      <c r="G28" s="206">
        <v>1</v>
      </c>
      <c r="H28" s="274"/>
      <c r="I28" s="269"/>
      <c r="J28" s="207" t="s">
        <v>204</v>
      </c>
      <c r="K28" s="6"/>
    </row>
    <row r="29" spans="3:11" ht="109.4" x14ac:dyDescent="0.2">
      <c r="C29" s="272" t="s">
        <v>25</v>
      </c>
      <c r="D29" s="28">
        <v>25</v>
      </c>
      <c r="E29" s="28" t="s">
        <v>8</v>
      </c>
      <c r="F29" s="55" t="s">
        <v>256</v>
      </c>
      <c r="G29" s="206">
        <v>1</v>
      </c>
      <c r="H29" s="59">
        <v>0</v>
      </c>
      <c r="I29" s="269"/>
      <c r="J29" s="207" t="s">
        <v>320</v>
      </c>
      <c r="K29" s="6"/>
    </row>
    <row r="30" spans="3:11" ht="46.9" customHeight="1" x14ac:dyDescent="0.2">
      <c r="C30" s="272"/>
      <c r="D30" s="28">
        <v>26</v>
      </c>
      <c r="E30" s="254" t="s">
        <v>331</v>
      </c>
      <c r="F30" s="55" t="s">
        <v>337</v>
      </c>
      <c r="G30" s="206">
        <v>1</v>
      </c>
      <c r="H30" s="59">
        <v>0</v>
      </c>
      <c r="I30" s="269"/>
      <c r="J30" s="207" t="s">
        <v>336</v>
      </c>
      <c r="K30" s="248" t="s">
        <v>292</v>
      </c>
    </row>
    <row r="31" spans="3:11" ht="19.05" thickBot="1" x14ac:dyDescent="0.25">
      <c r="C31" s="275"/>
      <c r="D31" s="16">
        <v>27</v>
      </c>
      <c r="E31" s="256"/>
      <c r="F31" s="17" t="s">
        <v>255</v>
      </c>
      <c r="G31" s="7">
        <v>1</v>
      </c>
      <c r="H31" s="60">
        <v>0</v>
      </c>
      <c r="I31" s="270"/>
      <c r="J31" s="226"/>
      <c r="K31" s="289"/>
    </row>
    <row r="32" spans="3:11" ht="39.1" customHeight="1" thickBot="1" x14ac:dyDescent="0.25">
      <c r="C32" s="265" t="s">
        <v>202</v>
      </c>
      <c r="D32" s="266"/>
      <c r="E32" s="266"/>
      <c r="F32" s="266"/>
      <c r="G32" s="266"/>
      <c r="H32" s="267"/>
      <c r="I32" s="58">
        <f>SUM(I5:I31)</f>
        <v>0</v>
      </c>
      <c r="J32" s="51">
        <f>H5*0.07+(H29+H30+H31)*0.14</f>
        <v>0</v>
      </c>
      <c r="K32" s="52" t="s">
        <v>203</v>
      </c>
    </row>
    <row r="33" spans="3:11" ht="47.55" thickBot="1" x14ac:dyDescent="0.25">
      <c r="C33" s="21" t="s">
        <v>46</v>
      </c>
      <c r="D33" s="20" t="s">
        <v>6</v>
      </c>
      <c r="E33" s="20" t="s">
        <v>16</v>
      </c>
      <c r="F33" s="20" t="s">
        <v>7</v>
      </c>
      <c r="G33" s="20" t="s">
        <v>2</v>
      </c>
      <c r="H33" s="20" t="s">
        <v>45</v>
      </c>
      <c r="I33" s="20" t="s">
        <v>3</v>
      </c>
      <c r="J33" s="20" t="s">
        <v>4</v>
      </c>
      <c r="K33" s="22" t="s">
        <v>5</v>
      </c>
    </row>
    <row r="34" spans="3:11" ht="15.65" x14ac:dyDescent="0.2">
      <c r="C34" s="260" t="s">
        <v>26</v>
      </c>
      <c r="D34" s="14">
        <v>28</v>
      </c>
      <c r="E34" s="30" t="s">
        <v>15</v>
      </c>
      <c r="F34" s="1" t="s">
        <v>0</v>
      </c>
      <c r="G34" s="1">
        <v>21</v>
      </c>
      <c r="H34" s="61">
        <v>0</v>
      </c>
      <c r="I34" s="62">
        <f t="shared" ref="I34:I44" si="0">H34*G34</f>
        <v>0</v>
      </c>
      <c r="J34" s="225" t="s">
        <v>313</v>
      </c>
      <c r="K34" s="2" t="s">
        <v>22</v>
      </c>
    </row>
    <row r="35" spans="3:11" ht="15.65" x14ac:dyDescent="0.2">
      <c r="C35" s="261"/>
      <c r="D35" s="28">
        <v>29</v>
      </c>
      <c r="E35" s="29" t="s">
        <v>15</v>
      </c>
      <c r="F35" s="5" t="s">
        <v>19</v>
      </c>
      <c r="G35" s="4">
        <v>2</v>
      </c>
      <c r="H35" s="63">
        <v>0</v>
      </c>
      <c r="I35" s="64">
        <f t="shared" si="0"/>
        <v>0</v>
      </c>
      <c r="J35" s="207" t="s">
        <v>314</v>
      </c>
      <c r="K35" s="6"/>
    </row>
    <row r="36" spans="3:11" ht="15.65" x14ac:dyDescent="0.2">
      <c r="C36" s="261"/>
      <c r="D36" s="28">
        <v>30</v>
      </c>
      <c r="E36" s="254" t="s">
        <v>332</v>
      </c>
      <c r="F36" s="4" t="s">
        <v>10</v>
      </c>
      <c r="G36" s="257">
        <v>19</v>
      </c>
      <c r="H36" s="63">
        <v>0</v>
      </c>
      <c r="I36" s="64">
        <f>H36*G36</f>
        <v>0</v>
      </c>
      <c r="J36" s="281" t="s">
        <v>315</v>
      </c>
      <c r="K36" s="6"/>
    </row>
    <row r="37" spans="3:11" ht="15.65" x14ac:dyDescent="0.2">
      <c r="C37" s="261"/>
      <c r="D37" s="28">
        <v>31</v>
      </c>
      <c r="E37" s="255"/>
      <c r="F37" s="4" t="s">
        <v>17</v>
      </c>
      <c r="G37" s="258"/>
      <c r="H37" s="63">
        <v>0</v>
      </c>
      <c r="I37" s="65">
        <f>H37*G36</f>
        <v>0</v>
      </c>
      <c r="J37" s="281"/>
      <c r="K37" s="6"/>
    </row>
    <row r="38" spans="3:11" ht="31.25" x14ac:dyDescent="0.2">
      <c r="C38" s="261"/>
      <c r="D38" s="28">
        <v>32</v>
      </c>
      <c r="E38" s="29" t="s">
        <v>15</v>
      </c>
      <c r="F38" s="4" t="s">
        <v>20</v>
      </c>
      <c r="G38" s="4">
        <v>2</v>
      </c>
      <c r="H38" s="63">
        <v>0</v>
      </c>
      <c r="I38" s="65">
        <f t="shared" si="0"/>
        <v>0</v>
      </c>
      <c r="J38" s="207" t="s">
        <v>204</v>
      </c>
      <c r="K38" s="6"/>
    </row>
    <row r="39" spans="3:11" ht="15.65" x14ac:dyDescent="0.2">
      <c r="C39" s="261"/>
      <c r="D39" s="28">
        <v>33</v>
      </c>
      <c r="E39" s="29" t="s">
        <v>15</v>
      </c>
      <c r="F39" s="4" t="s">
        <v>13</v>
      </c>
      <c r="G39" s="4">
        <f>39+12</f>
        <v>51</v>
      </c>
      <c r="H39" s="63">
        <v>0</v>
      </c>
      <c r="I39" s="64">
        <f t="shared" si="0"/>
        <v>0</v>
      </c>
      <c r="J39" s="207" t="s">
        <v>308</v>
      </c>
      <c r="K39" s="6"/>
    </row>
    <row r="40" spans="3:11" ht="15.65" x14ac:dyDescent="0.2">
      <c r="C40" s="261"/>
      <c r="D40" s="28">
        <v>34</v>
      </c>
      <c r="E40" s="29" t="s">
        <v>15</v>
      </c>
      <c r="F40" s="5" t="s">
        <v>14</v>
      </c>
      <c r="G40" s="4">
        <f>26+6*2</f>
        <v>38</v>
      </c>
      <c r="H40" s="63">
        <v>0</v>
      </c>
      <c r="I40" s="64">
        <f t="shared" si="0"/>
        <v>0</v>
      </c>
      <c r="J40" s="210"/>
      <c r="K40" s="6"/>
    </row>
    <row r="41" spans="3:11" ht="15.65" x14ac:dyDescent="0.2">
      <c r="C41" s="261"/>
      <c r="D41" s="28">
        <v>35</v>
      </c>
      <c r="E41" s="254" t="s">
        <v>333</v>
      </c>
      <c r="F41" s="5" t="s">
        <v>21</v>
      </c>
      <c r="G41" s="4">
        <f>6+7+6</f>
        <v>19</v>
      </c>
      <c r="H41" s="63">
        <v>0</v>
      </c>
      <c r="I41" s="64">
        <f t="shared" si="0"/>
        <v>0</v>
      </c>
      <c r="J41" s="207" t="s">
        <v>319</v>
      </c>
      <c r="K41" s="6"/>
    </row>
    <row r="42" spans="3:11" ht="15.65" x14ac:dyDescent="0.2">
      <c r="C42" s="261"/>
      <c r="D42" s="28">
        <v>36</v>
      </c>
      <c r="E42" s="255"/>
      <c r="F42" s="5" t="s">
        <v>23</v>
      </c>
      <c r="G42" s="4">
        <v>17</v>
      </c>
      <c r="H42" s="63">
        <v>0</v>
      </c>
      <c r="I42" s="64">
        <f t="shared" si="0"/>
        <v>0</v>
      </c>
      <c r="J42" s="210"/>
      <c r="K42" s="15"/>
    </row>
    <row r="43" spans="3:11" ht="15.65" x14ac:dyDescent="0.2">
      <c r="C43" s="261"/>
      <c r="D43" s="28">
        <v>37</v>
      </c>
      <c r="E43" s="29" t="s">
        <v>15</v>
      </c>
      <c r="F43" s="4" t="s">
        <v>309</v>
      </c>
      <c r="G43" s="4">
        <v>8</v>
      </c>
      <c r="H43" s="63">
        <v>0</v>
      </c>
      <c r="I43" s="64">
        <f t="shared" si="0"/>
        <v>0</v>
      </c>
      <c r="J43" s="207" t="s">
        <v>310</v>
      </c>
      <c r="K43" s="15"/>
    </row>
    <row r="44" spans="3:11" ht="15.65" x14ac:dyDescent="0.2">
      <c r="C44" s="261"/>
      <c r="D44" s="28">
        <v>38</v>
      </c>
      <c r="E44" s="29" t="s">
        <v>15</v>
      </c>
      <c r="F44" s="4" t="s">
        <v>311</v>
      </c>
      <c r="G44" s="4">
        <v>9</v>
      </c>
      <c r="H44" s="63">
        <v>0</v>
      </c>
      <c r="I44" s="65">
        <f t="shared" si="0"/>
        <v>0</v>
      </c>
      <c r="J44" s="207" t="s">
        <v>312</v>
      </c>
      <c r="K44" s="6"/>
    </row>
    <row r="45" spans="3:11" ht="31.25" x14ac:dyDescent="0.2">
      <c r="C45" s="261"/>
      <c r="D45" s="54">
        <v>39</v>
      </c>
      <c r="E45" s="56" t="s">
        <v>15</v>
      </c>
      <c r="F45" s="227" t="s">
        <v>11</v>
      </c>
      <c r="G45" s="227">
        <v>2</v>
      </c>
      <c r="H45" s="66">
        <v>0</v>
      </c>
      <c r="I45" s="67">
        <f>H45*G45</f>
        <v>0</v>
      </c>
      <c r="J45" s="228" t="s">
        <v>318</v>
      </c>
      <c r="K45" s="204" t="s">
        <v>12</v>
      </c>
    </row>
    <row r="46" spans="3:11" ht="15.65" x14ac:dyDescent="0.2">
      <c r="C46" s="261"/>
      <c r="D46" s="54">
        <v>40</v>
      </c>
      <c r="E46" s="56" t="s">
        <v>15</v>
      </c>
      <c r="F46" s="239" t="s">
        <v>347</v>
      </c>
      <c r="G46" s="239">
        <v>5</v>
      </c>
      <c r="H46" s="66">
        <v>0</v>
      </c>
      <c r="I46" s="67">
        <f t="shared" ref="I46:I49" si="1">H46*G46</f>
        <v>0</v>
      </c>
      <c r="J46" s="246" t="s">
        <v>348</v>
      </c>
      <c r="K46" s="248" t="s">
        <v>349</v>
      </c>
    </row>
    <row r="47" spans="3:11" ht="15.65" x14ac:dyDescent="0.2">
      <c r="C47" s="261"/>
      <c r="D47" s="54" t="s">
        <v>350</v>
      </c>
      <c r="E47" s="56" t="s">
        <v>15</v>
      </c>
      <c r="F47" s="239" t="s">
        <v>351</v>
      </c>
      <c r="G47" s="239">
        <v>6</v>
      </c>
      <c r="H47" s="66">
        <v>0</v>
      </c>
      <c r="I47" s="67">
        <f t="shared" si="1"/>
        <v>0</v>
      </c>
      <c r="J47" s="247"/>
      <c r="K47" s="249"/>
    </row>
    <row r="48" spans="3:11" ht="15.65" x14ac:dyDescent="0.2">
      <c r="C48" s="261"/>
      <c r="D48" s="54" t="s">
        <v>352</v>
      </c>
      <c r="E48" s="56" t="s">
        <v>15</v>
      </c>
      <c r="F48" s="239" t="s">
        <v>347</v>
      </c>
      <c r="G48" s="239">
        <v>5</v>
      </c>
      <c r="H48" s="66">
        <v>0</v>
      </c>
      <c r="I48" s="67">
        <f t="shared" si="1"/>
        <v>0</v>
      </c>
      <c r="J48" s="246" t="s">
        <v>353</v>
      </c>
      <c r="K48" s="248" t="s">
        <v>354</v>
      </c>
    </row>
    <row r="49" spans="3:11" ht="16.3" thickBot="1" x14ac:dyDescent="0.25">
      <c r="C49" s="261"/>
      <c r="D49" s="54" t="s">
        <v>355</v>
      </c>
      <c r="E49" s="56" t="s">
        <v>15</v>
      </c>
      <c r="F49" s="239" t="s">
        <v>351</v>
      </c>
      <c r="G49" s="239">
        <v>6</v>
      </c>
      <c r="H49" s="66">
        <v>0</v>
      </c>
      <c r="I49" s="67">
        <f t="shared" si="1"/>
        <v>0</v>
      </c>
      <c r="J49" s="250"/>
      <c r="K49" s="249"/>
    </row>
    <row r="50" spans="3:11" s="11" customFormat="1" ht="62.5" x14ac:dyDescent="0.2">
      <c r="C50" s="262" t="s">
        <v>40</v>
      </c>
      <c r="D50" s="14">
        <v>41</v>
      </c>
      <c r="E50" s="30" t="s">
        <v>15</v>
      </c>
      <c r="F50" s="1" t="s">
        <v>360</v>
      </c>
      <c r="G50" s="1">
        <v>4</v>
      </c>
      <c r="H50" s="68">
        <v>0</v>
      </c>
      <c r="I50" s="62">
        <f t="shared" ref="I50:I52" si="2">H50*G50</f>
        <v>0</v>
      </c>
      <c r="J50" s="278" t="s">
        <v>319</v>
      </c>
      <c r="K50" s="2" t="s">
        <v>42</v>
      </c>
    </row>
    <row r="51" spans="3:11" s="11" customFormat="1" ht="62.5" x14ac:dyDescent="0.2">
      <c r="C51" s="263"/>
      <c r="D51" s="28">
        <v>42</v>
      </c>
      <c r="E51" s="53" t="s">
        <v>15</v>
      </c>
      <c r="F51" s="5" t="s">
        <v>359</v>
      </c>
      <c r="G51" s="4">
        <v>10</v>
      </c>
      <c r="H51" s="69">
        <v>0</v>
      </c>
      <c r="I51" s="64">
        <f t="shared" si="2"/>
        <v>0</v>
      </c>
      <c r="J51" s="279"/>
      <c r="K51" s="6" t="s">
        <v>42</v>
      </c>
    </row>
    <row r="52" spans="3:11" s="11" customFormat="1" ht="63.2" thickBot="1" x14ac:dyDescent="0.25">
      <c r="C52" s="264"/>
      <c r="D52" s="16">
        <v>43</v>
      </c>
      <c r="E52" s="19" t="s">
        <v>15</v>
      </c>
      <c r="F52" s="7" t="s">
        <v>358</v>
      </c>
      <c r="G52" s="7">
        <v>5</v>
      </c>
      <c r="H52" s="70">
        <v>0</v>
      </c>
      <c r="I52" s="71">
        <f t="shared" si="2"/>
        <v>0</v>
      </c>
      <c r="J52" s="250"/>
      <c r="K52" s="8" t="s">
        <v>43</v>
      </c>
    </row>
    <row r="53" spans="3:11" ht="15.65" x14ac:dyDescent="0.2">
      <c r="C53" s="260" t="s">
        <v>44</v>
      </c>
      <c r="D53" s="14">
        <v>44</v>
      </c>
      <c r="E53" s="30" t="s">
        <v>15</v>
      </c>
      <c r="F53" s="1" t="s">
        <v>24</v>
      </c>
      <c r="G53" s="1">
        <v>1</v>
      </c>
      <c r="H53" s="61">
        <v>0</v>
      </c>
      <c r="I53" s="72">
        <f t="shared" ref="I53" si="3">H53*G53</f>
        <v>0</v>
      </c>
      <c r="J53" s="276" t="s">
        <v>205</v>
      </c>
      <c r="K53" s="2"/>
    </row>
    <row r="54" spans="3:11" ht="15.65" x14ac:dyDescent="0.2">
      <c r="C54" s="261"/>
      <c r="D54" s="28">
        <v>45</v>
      </c>
      <c r="E54" s="29" t="s">
        <v>15</v>
      </c>
      <c r="F54" s="4" t="s">
        <v>27</v>
      </c>
      <c r="G54" s="4">
        <v>1</v>
      </c>
      <c r="H54" s="63">
        <v>0</v>
      </c>
      <c r="I54" s="65">
        <f>H54*G54</f>
        <v>0</v>
      </c>
      <c r="J54" s="277"/>
      <c r="K54" s="6"/>
    </row>
    <row r="55" spans="3:11" ht="31.25" x14ac:dyDescent="0.2">
      <c r="C55" s="261"/>
      <c r="D55" s="28">
        <v>46</v>
      </c>
      <c r="E55" s="29" t="s">
        <v>15</v>
      </c>
      <c r="F55" s="4" t="s">
        <v>293</v>
      </c>
      <c r="G55" s="4">
        <v>1</v>
      </c>
      <c r="H55" s="63">
        <v>0</v>
      </c>
      <c r="I55" s="65">
        <f>H55*G55</f>
        <v>0</v>
      </c>
      <c r="J55" s="277"/>
      <c r="K55" s="6"/>
    </row>
    <row r="56" spans="3:11" ht="15.65" x14ac:dyDescent="0.2">
      <c r="C56" s="261"/>
      <c r="D56" s="28">
        <v>47</v>
      </c>
      <c r="E56" s="53" t="s">
        <v>15</v>
      </c>
      <c r="F56" s="5" t="s">
        <v>47</v>
      </c>
      <c r="G56" s="5">
        <v>1</v>
      </c>
      <c r="H56" s="63">
        <v>0</v>
      </c>
      <c r="I56" s="65">
        <f>H56*G56</f>
        <v>0</v>
      </c>
      <c r="J56" s="277"/>
      <c r="K56" s="18"/>
    </row>
    <row r="57" spans="3:11" ht="31.95" thickBot="1" x14ac:dyDescent="0.25">
      <c r="C57" s="261"/>
      <c r="D57" s="54">
        <v>48</v>
      </c>
      <c r="E57" s="208" t="s">
        <v>15</v>
      </c>
      <c r="F57" s="57" t="s">
        <v>294</v>
      </c>
      <c r="G57" s="57">
        <v>1</v>
      </c>
      <c r="H57" s="66">
        <v>0</v>
      </c>
      <c r="I57" s="67">
        <f>H57*G57</f>
        <v>0</v>
      </c>
      <c r="J57" s="277"/>
      <c r="K57" s="209"/>
    </row>
    <row r="58" spans="3:11" ht="19.05" thickBot="1" x14ac:dyDescent="0.25">
      <c r="C58" s="251" t="s">
        <v>49</v>
      </c>
      <c r="D58" s="252"/>
      <c r="E58" s="252"/>
      <c r="F58" s="252"/>
      <c r="G58" s="252"/>
      <c r="H58" s="253"/>
      <c r="I58" s="73">
        <f>SUM(I34:I57)</f>
        <v>0</v>
      </c>
      <c r="J58" s="229"/>
      <c r="K58" s="13"/>
    </row>
    <row r="59" spans="3:11" ht="19.05" thickBot="1" x14ac:dyDescent="0.25">
      <c r="C59" s="251" t="s">
        <v>201</v>
      </c>
      <c r="D59" s="252"/>
      <c r="E59" s="252"/>
      <c r="F59" s="252"/>
      <c r="G59" s="252"/>
      <c r="H59" s="253"/>
      <c r="I59" s="73">
        <f>I58+I32</f>
        <v>0</v>
      </c>
      <c r="J59" s="12"/>
      <c r="K59" s="13"/>
    </row>
  </sheetData>
  <sheetProtection algorithmName="SHA-512" hashValue="BM/8ZDLb0gwYKoQQszJdAe6+Es9M1mKFunECfNqh6vmcTT7TmVCOehyH1ey4jz3qxyvXxnRLncj0xgcTyeKLKg==" saltValue="H5Y+1H1V9HMKp0a2fJZxcg==" spinCount="100000" sheet="1" objects="1" scenarios="1"/>
  <mergeCells count="35">
    <mergeCell ref="G8:G9"/>
    <mergeCell ref="G13:G14"/>
    <mergeCell ref="J8:J9"/>
    <mergeCell ref="J36:J37"/>
    <mergeCell ref="J18:J19"/>
    <mergeCell ref="E20:G20"/>
    <mergeCell ref="J20:K20"/>
    <mergeCell ref="K30:K31"/>
    <mergeCell ref="E22:G22"/>
    <mergeCell ref="C1:K2"/>
    <mergeCell ref="C34:C49"/>
    <mergeCell ref="C50:C52"/>
    <mergeCell ref="C53:C57"/>
    <mergeCell ref="C32:H32"/>
    <mergeCell ref="I5:I31"/>
    <mergeCell ref="C5:C17"/>
    <mergeCell ref="H5:H28"/>
    <mergeCell ref="C18:C21"/>
    <mergeCell ref="C29:C31"/>
    <mergeCell ref="C22:C24"/>
    <mergeCell ref="C25:C28"/>
    <mergeCell ref="E13:E14"/>
    <mergeCell ref="J53:J57"/>
    <mergeCell ref="J50:J52"/>
    <mergeCell ref="E8:E9"/>
    <mergeCell ref="C59:H59"/>
    <mergeCell ref="E36:E37"/>
    <mergeCell ref="E30:E31"/>
    <mergeCell ref="E41:E42"/>
    <mergeCell ref="G36:G37"/>
    <mergeCell ref="J46:J47"/>
    <mergeCell ref="K46:K47"/>
    <mergeCell ref="J48:J49"/>
    <mergeCell ref="K48:K49"/>
    <mergeCell ref="C58:H58"/>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85"/>
  <sheetViews>
    <sheetView rightToLeft="1" topLeftCell="A10" zoomScaleNormal="100" workbookViewId="0">
      <selection activeCell="D15" sqref="D15:E15"/>
    </sheetView>
  </sheetViews>
  <sheetFormatPr defaultColWidth="9" defaultRowHeight="15.65" x14ac:dyDescent="0.2"/>
  <cols>
    <col min="1" max="1" width="9" style="74"/>
    <col min="2" max="2" width="9" style="103"/>
    <col min="3" max="3" width="8" style="74" customWidth="1"/>
    <col min="4" max="4" width="56.5546875" style="74" customWidth="1"/>
    <col min="5" max="5" width="8.6640625" style="74" customWidth="1"/>
    <col min="6" max="6" width="15" style="120" customWidth="1"/>
    <col min="7" max="7" width="12.21875" style="74" customWidth="1"/>
    <col min="8" max="8" width="18.21875" style="104" customWidth="1"/>
    <col min="9" max="12" width="9" style="74"/>
    <col min="13" max="13" width="17" style="74" bestFit="1" customWidth="1"/>
    <col min="14" max="16384" width="9" style="74"/>
  </cols>
  <sheetData>
    <row r="1" spans="2:8" ht="60.8" customHeight="1" thickBot="1" x14ac:dyDescent="0.25">
      <c r="B1" s="312" t="s">
        <v>198</v>
      </c>
      <c r="C1" s="312"/>
      <c r="D1" s="312"/>
      <c r="E1" s="312"/>
      <c r="F1" s="312"/>
      <c r="G1" s="312"/>
      <c r="H1" s="312"/>
    </row>
    <row r="2" spans="2:8" ht="47.55" thickBot="1" x14ac:dyDescent="0.25">
      <c r="B2" s="75" t="s">
        <v>50</v>
      </c>
      <c r="C2" s="76" t="s">
        <v>6</v>
      </c>
      <c r="D2" s="326" t="s">
        <v>51</v>
      </c>
      <c r="E2" s="327"/>
      <c r="F2" s="108" t="s">
        <v>52</v>
      </c>
      <c r="G2" s="77" t="s">
        <v>53</v>
      </c>
      <c r="H2" s="78" t="s">
        <v>138</v>
      </c>
    </row>
    <row r="3" spans="2:8" x14ac:dyDescent="0.2">
      <c r="B3" s="313" t="s">
        <v>66</v>
      </c>
      <c r="C3" s="79">
        <v>1</v>
      </c>
      <c r="D3" s="316" t="s">
        <v>67</v>
      </c>
      <c r="E3" s="317"/>
      <c r="F3" s="109">
        <v>0</v>
      </c>
      <c r="G3" s="80">
        <v>4</v>
      </c>
      <c r="H3" s="81">
        <f>G3*F3</f>
        <v>0</v>
      </c>
    </row>
    <row r="4" spans="2:8" x14ac:dyDescent="0.2">
      <c r="B4" s="314"/>
      <c r="C4" s="82">
        <v>2</v>
      </c>
      <c r="D4" s="318" t="s">
        <v>68</v>
      </c>
      <c r="E4" s="319"/>
      <c r="F4" s="110">
        <v>0</v>
      </c>
      <c r="G4" s="83">
        <v>3</v>
      </c>
      <c r="H4" s="84">
        <f>G4*F4</f>
        <v>0</v>
      </c>
    </row>
    <row r="5" spans="2:8" x14ac:dyDescent="0.2">
      <c r="B5" s="314"/>
      <c r="C5" s="82">
        <v>3</v>
      </c>
      <c r="D5" s="299" t="s">
        <v>60</v>
      </c>
      <c r="E5" s="300"/>
      <c r="F5" s="110">
        <v>0</v>
      </c>
      <c r="G5" s="85">
        <v>1</v>
      </c>
      <c r="H5" s="84">
        <f>G5*F5</f>
        <v>0</v>
      </c>
    </row>
    <row r="6" spans="2:8" x14ac:dyDescent="0.2">
      <c r="B6" s="314"/>
      <c r="C6" s="82">
        <v>4</v>
      </c>
      <c r="D6" s="320" t="s">
        <v>36</v>
      </c>
      <c r="E6" s="321"/>
      <c r="F6" s="110">
        <v>0</v>
      </c>
      <c r="G6" s="95">
        <v>0.5</v>
      </c>
      <c r="H6" s="84">
        <f>F6</f>
        <v>0</v>
      </c>
    </row>
    <row r="7" spans="2:8" x14ac:dyDescent="0.2">
      <c r="B7" s="314"/>
      <c r="C7" s="82">
        <v>5</v>
      </c>
      <c r="D7" s="320" t="s">
        <v>37</v>
      </c>
      <c r="E7" s="321"/>
      <c r="F7" s="110">
        <v>0</v>
      </c>
      <c r="G7" s="95">
        <v>0.5</v>
      </c>
      <c r="H7" s="84">
        <f>F7</f>
        <v>0</v>
      </c>
    </row>
    <row r="8" spans="2:8" x14ac:dyDescent="0.2">
      <c r="B8" s="314"/>
      <c r="C8" s="82">
        <v>6</v>
      </c>
      <c r="D8" s="299" t="s">
        <v>56</v>
      </c>
      <c r="E8" s="300"/>
      <c r="F8" s="110">
        <v>0</v>
      </c>
      <c r="G8" s="85">
        <v>4</v>
      </c>
      <c r="H8" s="84">
        <f t="shared" ref="H8:H39" si="0">G8*F8</f>
        <v>0</v>
      </c>
    </row>
    <row r="9" spans="2:8" x14ac:dyDescent="0.2">
      <c r="B9" s="314"/>
      <c r="C9" s="82">
        <v>7</v>
      </c>
      <c r="D9" s="320" t="s">
        <v>17</v>
      </c>
      <c r="E9" s="321"/>
      <c r="F9" s="110">
        <v>0</v>
      </c>
      <c r="G9" s="85">
        <v>4</v>
      </c>
      <c r="H9" s="84">
        <f t="shared" si="0"/>
        <v>0</v>
      </c>
    </row>
    <row r="10" spans="2:8" x14ac:dyDescent="0.2">
      <c r="B10" s="314"/>
      <c r="C10" s="82">
        <v>8</v>
      </c>
      <c r="D10" s="299" t="s">
        <v>79</v>
      </c>
      <c r="E10" s="300"/>
      <c r="F10" s="110">
        <v>0</v>
      </c>
      <c r="G10" s="85">
        <v>4</v>
      </c>
      <c r="H10" s="84">
        <f t="shared" si="0"/>
        <v>0</v>
      </c>
    </row>
    <row r="11" spans="2:8" x14ac:dyDescent="0.2">
      <c r="B11" s="314"/>
      <c r="C11" s="82">
        <v>9</v>
      </c>
      <c r="D11" s="299" t="s">
        <v>13</v>
      </c>
      <c r="E11" s="300"/>
      <c r="F11" s="110">
        <v>0</v>
      </c>
      <c r="G11" s="85">
        <v>8</v>
      </c>
      <c r="H11" s="84">
        <f t="shared" si="0"/>
        <v>0</v>
      </c>
    </row>
    <row r="12" spans="2:8" x14ac:dyDescent="0.2">
      <c r="B12" s="314"/>
      <c r="C12" s="82">
        <v>10</v>
      </c>
      <c r="D12" s="299" t="s">
        <v>57</v>
      </c>
      <c r="E12" s="300" t="s">
        <v>57</v>
      </c>
      <c r="F12" s="110">
        <v>0</v>
      </c>
      <c r="G12" s="85">
        <v>6</v>
      </c>
      <c r="H12" s="84">
        <f t="shared" si="0"/>
        <v>0</v>
      </c>
    </row>
    <row r="13" spans="2:8" x14ac:dyDescent="0.2">
      <c r="B13" s="314"/>
      <c r="C13" s="82">
        <v>11</v>
      </c>
      <c r="D13" s="299" t="s">
        <v>75</v>
      </c>
      <c r="E13" s="300" t="s">
        <v>75</v>
      </c>
      <c r="F13" s="110">
        <v>0</v>
      </c>
      <c r="G13" s="85">
        <v>15</v>
      </c>
      <c r="H13" s="84">
        <f t="shared" si="0"/>
        <v>0</v>
      </c>
    </row>
    <row r="14" spans="2:8" x14ac:dyDescent="0.2">
      <c r="B14" s="314"/>
      <c r="C14" s="82">
        <v>12</v>
      </c>
      <c r="D14" s="299" t="s">
        <v>76</v>
      </c>
      <c r="E14" s="300" t="s">
        <v>76</v>
      </c>
      <c r="F14" s="110">
        <v>0</v>
      </c>
      <c r="G14" s="85">
        <v>2</v>
      </c>
      <c r="H14" s="84">
        <f t="shared" si="0"/>
        <v>0</v>
      </c>
    </row>
    <row r="15" spans="2:8" x14ac:dyDescent="0.2">
      <c r="B15" s="314"/>
      <c r="C15" s="82">
        <v>13</v>
      </c>
      <c r="D15" s="299" t="s">
        <v>9</v>
      </c>
      <c r="E15" s="300" t="s">
        <v>9</v>
      </c>
      <c r="F15" s="110">
        <v>0</v>
      </c>
      <c r="G15" s="83">
        <v>2</v>
      </c>
      <c r="H15" s="84">
        <f t="shared" si="0"/>
        <v>0</v>
      </c>
    </row>
    <row r="16" spans="2:8" x14ac:dyDescent="0.2">
      <c r="B16" s="314"/>
      <c r="C16" s="82">
        <v>14</v>
      </c>
      <c r="D16" s="299" t="s">
        <v>78</v>
      </c>
      <c r="E16" s="300" t="s">
        <v>78</v>
      </c>
      <c r="F16" s="110">
        <v>0</v>
      </c>
      <c r="G16" s="85">
        <v>10</v>
      </c>
      <c r="H16" s="84">
        <f t="shared" si="0"/>
        <v>0</v>
      </c>
    </row>
    <row r="17" spans="2:8" x14ac:dyDescent="0.2">
      <c r="B17" s="314"/>
      <c r="C17" s="82">
        <v>15</v>
      </c>
      <c r="D17" s="299" t="s">
        <v>112</v>
      </c>
      <c r="E17" s="300" t="s">
        <v>112</v>
      </c>
      <c r="F17" s="110">
        <v>0</v>
      </c>
      <c r="G17" s="85">
        <v>10</v>
      </c>
      <c r="H17" s="84">
        <f t="shared" si="0"/>
        <v>0</v>
      </c>
    </row>
    <row r="18" spans="2:8" x14ac:dyDescent="0.2">
      <c r="B18" s="314"/>
      <c r="C18" s="82">
        <v>16</v>
      </c>
      <c r="D18" s="299" t="s">
        <v>77</v>
      </c>
      <c r="E18" s="300" t="s">
        <v>77</v>
      </c>
      <c r="F18" s="110">
        <v>0</v>
      </c>
      <c r="G18" s="85">
        <v>2</v>
      </c>
      <c r="H18" s="84">
        <f t="shared" si="0"/>
        <v>0</v>
      </c>
    </row>
    <row r="19" spans="2:8" x14ac:dyDescent="0.2">
      <c r="B19" s="314"/>
      <c r="C19" s="82">
        <v>17</v>
      </c>
      <c r="D19" s="299" t="s">
        <v>59</v>
      </c>
      <c r="E19" s="300" t="s">
        <v>59</v>
      </c>
      <c r="F19" s="110">
        <v>0</v>
      </c>
      <c r="G19" s="83">
        <v>2</v>
      </c>
      <c r="H19" s="84">
        <f t="shared" si="0"/>
        <v>0</v>
      </c>
    </row>
    <row r="20" spans="2:8" ht="16.3" thickBot="1" x14ac:dyDescent="0.25">
      <c r="B20" s="315"/>
      <c r="C20" s="86">
        <v>18</v>
      </c>
      <c r="D20" s="322" t="s">
        <v>11</v>
      </c>
      <c r="E20" s="323"/>
      <c r="F20" s="111">
        <v>0</v>
      </c>
      <c r="G20" s="87">
        <v>2</v>
      </c>
      <c r="H20" s="88">
        <f t="shared" si="0"/>
        <v>0</v>
      </c>
    </row>
    <row r="21" spans="2:8" x14ac:dyDescent="0.2">
      <c r="B21" s="313" t="s">
        <v>54</v>
      </c>
      <c r="C21" s="79">
        <v>19</v>
      </c>
      <c r="D21" s="307" t="s">
        <v>80</v>
      </c>
      <c r="E21" s="308"/>
      <c r="F21" s="112">
        <v>0</v>
      </c>
      <c r="G21" s="89">
        <v>10</v>
      </c>
      <c r="H21" s="81">
        <f t="shared" si="0"/>
        <v>0</v>
      </c>
    </row>
    <row r="22" spans="2:8" x14ac:dyDescent="0.2">
      <c r="B22" s="314"/>
      <c r="C22" s="82">
        <v>20</v>
      </c>
      <c r="D22" s="299" t="s">
        <v>81</v>
      </c>
      <c r="E22" s="300"/>
      <c r="F22" s="113">
        <v>0</v>
      </c>
      <c r="G22" s="85">
        <v>850</v>
      </c>
      <c r="H22" s="84">
        <f t="shared" si="0"/>
        <v>0</v>
      </c>
    </row>
    <row r="23" spans="2:8" x14ac:dyDescent="0.2">
      <c r="B23" s="314"/>
      <c r="C23" s="82">
        <v>21</v>
      </c>
      <c r="D23" s="299" t="s">
        <v>82</v>
      </c>
      <c r="E23" s="300" t="s">
        <v>82</v>
      </c>
      <c r="F23" s="113">
        <v>0</v>
      </c>
      <c r="G23" s="85">
        <v>8</v>
      </c>
      <c r="H23" s="84">
        <f t="shared" si="0"/>
        <v>0</v>
      </c>
    </row>
    <row r="24" spans="2:8" x14ac:dyDescent="0.2">
      <c r="B24" s="314"/>
      <c r="C24" s="82">
        <v>22</v>
      </c>
      <c r="D24" s="299" t="s">
        <v>54</v>
      </c>
      <c r="E24" s="300" t="s">
        <v>54</v>
      </c>
      <c r="F24" s="113">
        <v>0</v>
      </c>
      <c r="G24" s="85">
        <v>4</v>
      </c>
      <c r="H24" s="90">
        <f t="shared" si="0"/>
        <v>0</v>
      </c>
    </row>
    <row r="25" spans="2:8" x14ac:dyDescent="0.2">
      <c r="B25" s="314"/>
      <c r="C25" s="82">
        <v>23</v>
      </c>
      <c r="D25" s="299" t="s">
        <v>83</v>
      </c>
      <c r="E25" s="300" t="s">
        <v>83</v>
      </c>
      <c r="F25" s="113">
        <v>0</v>
      </c>
      <c r="G25" s="85">
        <v>8</v>
      </c>
      <c r="H25" s="84">
        <f t="shared" si="0"/>
        <v>0</v>
      </c>
    </row>
    <row r="26" spans="2:8" x14ac:dyDescent="0.2">
      <c r="B26" s="314"/>
      <c r="C26" s="82">
        <v>24</v>
      </c>
      <c r="D26" s="299" t="s">
        <v>84</v>
      </c>
      <c r="E26" s="300" t="s">
        <v>84</v>
      </c>
      <c r="F26" s="113">
        <v>0</v>
      </c>
      <c r="G26" s="85">
        <v>8</v>
      </c>
      <c r="H26" s="84">
        <f t="shared" si="0"/>
        <v>0</v>
      </c>
    </row>
    <row r="27" spans="2:8" x14ac:dyDescent="0.2">
      <c r="B27" s="314"/>
      <c r="C27" s="82">
        <v>25</v>
      </c>
      <c r="D27" s="299" t="s">
        <v>85</v>
      </c>
      <c r="E27" s="300" t="s">
        <v>85</v>
      </c>
      <c r="F27" s="113">
        <v>0</v>
      </c>
      <c r="G27" s="85">
        <v>10</v>
      </c>
      <c r="H27" s="84">
        <f t="shared" si="0"/>
        <v>0</v>
      </c>
    </row>
    <row r="28" spans="2:8" x14ac:dyDescent="0.2">
      <c r="B28" s="314"/>
      <c r="C28" s="82">
        <v>26</v>
      </c>
      <c r="D28" s="299" t="s">
        <v>86</v>
      </c>
      <c r="E28" s="300" t="s">
        <v>86</v>
      </c>
      <c r="F28" s="113">
        <v>0</v>
      </c>
      <c r="G28" s="83">
        <v>1</v>
      </c>
      <c r="H28" s="84">
        <f t="shared" si="0"/>
        <v>0</v>
      </c>
    </row>
    <row r="29" spans="2:8" x14ac:dyDescent="0.2">
      <c r="B29" s="314"/>
      <c r="C29" s="82">
        <v>27</v>
      </c>
      <c r="D29" s="299" t="s">
        <v>87</v>
      </c>
      <c r="E29" s="300" t="s">
        <v>87</v>
      </c>
      <c r="F29" s="113">
        <v>0</v>
      </c>
      <c r="G29" s="85">
        <v>20</v>
      </c>
      <c r="H29" s="84">
        <f t="shared" si="0"/>
        <v>0</v>
      </c>
    </row>
    <row r="30" spans="2:8" ht="16.3" thickBot="1" x14ac:dyDescent="0.25">
      <c r="B30" s="315"/>
      <c r="C30" s="86">
        <v>28</v>
      </c>
      <c r="D30" s="322" t="s">
        <v>88</v>
      </c>
      <c r="E30" s="323"/>
      <c r="F30" s="114">
        <v>0</v>
      </c>
      <c r="G30" s="87">
        <v>5</v>
      </c>
      <c r="H30" s="88">
        <f t="shared" si="0"/>
        <v>0</v>
      </c>
    </row>
    <row r="31" spans="2:8" x14ac:dyDescent="0.2">
      <c r="B31" s="313" t="s">
        <v>89</v>
      </c>
      <c r="C31" s="79">
        <v>29</v>
      </c>
      <c r="D31" s="336" t="s">
        <v>90</v>
      </c>
      <c r="E31" s="337"/>
      <c r="F31" s="115">
        <v>0</v>
      </c>
      <c r="G31" s="91">
        <v>5</v>
      </c>
      <c r="H31" s="81">
        <f t="shared" si="0"/>
        <v>0</v>
      </c>
    </row>
    <row r="32" spans="2:8" x14ac:dyDescent="0.2">
      <c r="B32" s="314"/>
      <c r="C32" s="82">
        <v>30</v>
      </c>
      <c r="D32" s="324" t="s">
        <v>91</v>
      </c>
      <c r="E32" s="325"/>
      <c r="F32" s="116">
        <v>0</v>
      </c>
      <c r="G32" s="92">
        <v>2</v>
      </c>
      <c r="H32" s="84">
        <f t="shared" si="0"/>
        <v>0</v>
      </c>
    </row>
    <row r="33" spans="2:8" x14ac:dyDescent="0.2">
      <c r="B33" s="314"/>
      <c r="C33" s="82">
        <v>31</v>
      </c>
      <c r="D33" s="324" t="s">
        <v>92</v>
      </c>
      <c r="E33" s="325" t="s">
        <v>92</v>
      </c>
      <c r="F33" s="116">
        <v>0</v>
      </c>
      <c r="G33" s="83">
        <v>4</v>
      </c>
      <c r="H33" s="84">
        <f t="shared" si="0"/>
        <v>0</v>
      </c>
    </row>
    <row r="34" spans="2:8" x14ac:dyDescent="0.2">
      <c r="B34" s="314"/>
      <c r="C34" s="82">
        <v>32</v>
      </c>
      <c r="D34" s="324" t="s">
        <v>55</v>
      </c>
      <c r="E34" s="325" t="s">
        <v>55</v>
      </c>
      <c r="F34" s="116">
        <v>0</v>
      </c>
      <c r="G34" s="93">
        <v>4</v>
      </c>
      <c r="H34" s="84">
        <f t="shared" si="0"/>
        <v>0</v>
      </c>
    </row>
    <row r="35" spans="2:8" x14ac:dyDescent="0.2">
      <c r="B35" s="314"/>
      <c r="C35" s="82">
        <v>33</v>
      </c>
      <c r="D35" s="324" t="s">
        <v>58</v>
      </c>
      <c r="E35" s="325" t="s">
        <v>58</v>
      </c>
      <c r="F35" s="116">
        <v>0</v>
      </c>
      <c r="G35" s="85">
        <v>4</v>
      </c>
      <c r="H35" s="84">
        <f t="shared" si="0"/>
        <v>0</v>
      </c>
    </row>
    <row r="36" spans="2:8" x14ac:dyDescent="0.2">
      <c r="B36" s="314"/>
      <c r="C36" s="82">
        <v>34</v>
      </c>
      <c r="D36" s="324" t="s">
        <v>69</v>
      </c>
      <c r="E36" s="325" t="s">
        <v>69</v>
      </c>
      <c r="F36" s="116">
        <v>0</v>
      </c>
      <c r="G36" s="92">
        <v>60</v>
      </c>
      <c r="H36" s="84">
        <f t="shared" si="0"/>
        <v>0</v>
      </c>
    </row>
    <row r="37" spans="2:8" x14ac:dyDescent="0.2">
      <c r="B37" s="314"/>
      <c r="C37" s="82">
        <v>35</v>
      </c>
      <c r="D37" s="324" t="s">
        <v>70</v>
      </c>
      <c r="E37" s="325" t="s">
        <v>70</v>
      </c>
      <c r="F37" s="116">
        <v>0</v>
      </c>
      <c r="G37" s="92">
        <v>140</v>
      </c>
      <c r="H37" s="84">
        <f t="shared" si="0"/>
        <v>0</v>
      </c>
    </row>
    <row r="38" spans="2:8" x14ac:dyDescent="0.2">
      <c r="B38" s="314"/>
      <c r="C38" s="82">
        <v>36</v>
      </c>
      <c r="D38" s="324" t="s">
        <v>71</v>
      </c>
      <c r="E38" s="325" t="s">
        <v>71</v>
      </c>
      <c r="F38" s="116">
        <v>0</v>
      </c>
      <c r="G38" s="92">
        <v>40</v>
      </c>
      <c r="H38" s="84">
        <f t="shared" si="0"/>
        <v>0</v>
      </c>
    </row>
    <row r="39" spans="2:8" x14ac:dyDescent="0.2">
      <c r="B39" s="314"/>
      <c r="C39" s="82">
        <v>37</v>
      </c>
      <c r="D39" s="324" t="s">
        <v>72</v>
      </c>
      <c r="E39" s="325" t="s">
        <v>72</v>
      </c>
      <c r="F39" s="116">
        <v>0</v>
      </c>
      <c r="G39" s="92">
        <v>20</v>
      </c>
      <c r="H39" s="84">
        <f t="shared" si="0"/>
        <v>0</v>
      </c>
    </row>
    <row r="40" spans="2:8" x14ac:dyDescent="0.2">
      <c r="B40" s="314"/>
      <c r="C40" s="82">
        <v>38</v>
      </c>
      <c r="D40" s="324" t="s">
        <v>73</v>
      </c>
      <c r="E40" s="325" t="s">
        <v>73</v>
      </c>
      <c r="F40" s="116">
        <v>0</v>
      </c>
      <c r="G40" s="85">
        <v>20</v>
      </c>
      <c r="H40" s="84">
        <f t="shared" ref="H40:H57" si="1">G40*F40</f>
        <v>0</v>
      </c>
    </row>
    <row r="41" spans="2:8" x14ac:dyDescent="0.2">
      <c r="B41" s="314"/>
      <c r="C41" s="82">
        <v>39</v>
      </c>
      <c r="D41" s="324" t="s">
        <v>74</v>
      </c>
      <c r="E41" s="325" t="s">
        <v>74</v>
      </c>
      <c r="F41" s="116">
        <v>0</v>
      </c>
      <c r="G41" s="85">
        <v>200</v>
      </c>
      <c r="H41" s="84">
        <f t="shared" si="1"/>
        <v>0</v>
      </c>
    </row>
    <row r="42" spans="2:8" x14ac:dyDescent="0.2">
      <c r="B42" s="314"/>
      <c r="C42" s="82">
        <v>40</v>
      </c>
      <c r="D42" s="324" t="s">
        <v>93</v>
      </c>
      <c r="E42" s="325" t="s">
        <v>93</v>
      </c>
      <c r="F42" s="116">
        <v>0</v>
      </c>
      <c r="G42" s="85">
        <v>20</v>
      </c>
      <c r="H42" s="84">
        <f t="shared" si="1"/>
        <v>0</v>
      </c>
    </row>
    <row r="43" spans="2:8" x14ac:dyDescent="0.2">
      <c r="B43" s="314"/>
      <c r="C43" s="82">
        <v>41</v>
      </c>
      <c r="D43" s="324" t="s">
        <v>94</v>
      </c>
      <c r="E43" s="325" t="s">
        <v>94</v>
      </c>
      <c r="F43" s="116">
        <v>0</v>
      </c>
      <c r="G43" s="85">
        <v>10</v>
      </c>
      <c r="H43" s="84">
        <f t="shared" si="1"/>
        <v>0</v>
      </c>
    </row>
    <row r="44" spans="2:8" x14ac:dyDescent="0.2">
      <c r="B44" s="314"/>
      <c r="C44" s="82">
        <v>42</v>
      </c>
      <c r="D44" s="324" t="s">
        <v>289</v>
      </c>
      <c r="E44" s="325" t="s">
        <v>95</v>
      </c>
      <c r="F44" s="116">
        <v>0</v>
      </c>
      <c r="G44" s="85">
        <v>10</v>
      </c>
      <c r="H44" s="84">
        <f t="shared" si="1"/>
        <v>0</v>
      </c>
    </row>
    <row r="45" spans="2:8" x14ac:dyDescent="0.2">
      <c r="B45" s="314"/>
      <c r="C45" s="82">
        <v>43</v>
      </c>
      <c r="D45" s="324" t="s">
        <v>96</v>
      </c>
      <c r="E45" s="325" t="s">
        <v>96</v>
      </c>
      <c r="F45" s="116">
        <v>0</v>
      </c>
      <c r="G45" s="85">
        <v>8</v>
      </c>
      <c r="H45" s="84">
        <f t="shared" si="1"/>
        <v>0</v>
      </c>
    </row>
    <row r="46" spans="2:8" x14ac:dyDescent="0.2">
      <c r="B46" s="314"/>
      <c r="C46" s="82">
        <v>44</v>
      </c>
      <c r="D46" s="324" t="s">
        <v>97</v>
      </c>
      <c r="E46" s="325" t="s">
        <v>97</v>
      </c>
      <c r="F46" s="116">
        <v>0</v>
      </c>
      <c r="G46" s="85">
        <v>4</v>
      </c>
      <c r="H46" s="84">
        <f t="shared" si="1"/>
        <v>0</v>
      </c>
    </row>
    <row r="47" spans="2:8" ht="16.3" thickBot="1" x14ac:dyDescent="0.25">
      <c r="B47" s="315"/>
      <c r="C47" s="86">
        <v>45</v>
      </c>
      <c r="D47" s="322" t="s">
        <v>98</v>
      </c>
      <c r="E47" s="323"/>
      <c r="F47" s="114">
        <v>0</v>
      </c>
      <c r="G47" s="87">
        <v>6</v>
      </c>
      <c r="H47" s="88">
        <f t="shared" si="1"/>
        <v>0</v>
      </c>
    </row>
    <row r="48" spans="2:8" ht="14.95" customHeight="1" x14ac:dyDescent="0.2">
      <c r="B48" s="292" t="s">
        <v>39</v>
      </c>
      <c r="C48" s="79">
        <v>46</v>
      </c>
      <c r="D48" s="307" t="s">
        <v>99</v>
      </c>
      <c r="E48" s="308"/>
      <c r="F48" s="112">
        <v>0</v>
      </c>
      <c r="G48" s="89">
        <v>4</v>
      </c>
      <c r="H48" s="81">
        <f t="shared" si="1"/>
        <v>0</v>
      </c>
    </row>
    <row r="49" spans="2:8" ht="14.95" customHeight="1" x14ac:dyDescent="0.2">
      <c r="B49" s="293"/>
      <c r="C49" s="82">
        <v>47</v>
      </c>
      <c r="D49" s="299" t="s">
        <v>100</v>
      </c>
      <c r="E49" s="300"/>
      <c r="F49" s="113">
        <v>0</v>
      </c>
      <c r="G49" s="85">
        <v>8</v>
      </c>
      <c r="H49" s="84">
        <f t="shared" si="1"/>
        <v>0</v>
      </c>
    </row>
    <row r="50" spans="2:8" ht="14.95" customHeight="1" x14ac:dyDescent="0.2">
      <c r="B50" s="293"/>
      <c r="C50" s="82">
        <v>48</v>
      </c>
      <c r="D50" s="299" t="s">
        <v>101</v>
      </c>
      <c r="E50" s="300" t="s">
        <v>101</v>
      </c>
      <c r="F50" s="113">
        <v>0</v>
      </c>
      <c r="G50" s="85">
        <v>4</v>
      </c>
      <c r="H50" s="84">
        <f t="shared" si="1"/>
        <v>0</v>
      </c>
    </row>
    <row r="51" spans="2:8" ht="14.95" customHeight="1" x14ac:dyDescent="0.2">
      <c r="B51" s="293"/>
      <c r="C51" s="82">
        <v>49</v>
      </c>
      <c r="D51" s="299" t="s">
        <v>102</v>
      </c>
      <c r="E51" s="300" t="s">
        <v>102</v>
      </c>
      <c r="F51" s="113">
        <v>0</v>
      </c>
      <c r="G51" s="85">
        <v>30</v>
      </c>
      <c r="H51" s="84">
        <f t="shared" si="1"/>
        <v>0</v>
      </c>
    </row>
    <row r="52" spans="2:8" ht="14.95" customHeight="1" x14ac:dyDescent="0.2">
      <c r="B52" s="293"/>
      <c r="C52" s="82">
        <v>50</v>
      </c>
      <c r="D52" s="299" t="s">
        <v>103</v>
      </c>
      <c r="E52" s="300" t="s">
        <v>103</v>
      </c>
      <c r="F52" s="113">
        <v>0</v>
      </c>
      <c r="G52" s="85">
        <v>15</v>
      </c>
      <c r="H52" s="84">
        <f t="shared" si="1"/>
        <v>0</v>
      </c>
    </row>
    <row r="53" spans="2:8" ht="14.95" customHeight="1" x14ac:dyDescent="0.2">
      <c r="B53" s="293"/>
      <c r="C53" s="82">
        <v>51</v>
      </c>
      <c r="D53" s="299" t="s">
        <v>104</v>
      </c>
      <c r="E53" s="300" t="s">
        <v>104</v>
      </c>
      <c r="F53" s="113">
        <v>0</v>
      </c>
      <c r="G53" s="85">
        <v>8</v>
      </c>
      <c r="H53" s="84">
        <f t="shared" si="1"/>
        <v>0</v>
      </c>
    </row>
    <row r="54" spans="2:8" ht="14.95" customHeight="1" x14ac:dyDescent="0.2">
      <c r="B54" s="293"/>
      <c r="C54" s="82">
        <v>52</v>
      </c>
      <c r="D54" s="299" t="s">
        <v>105</v>
      </c>
      <c r="E54" s="300" t="s">
        <v>105</v>
      </c>
      <c r="F54" s="113">
        <v>0</v>
      </c>
      <c r="G54" s="85">
        <v>3</v>
      </c>
      <c r="H54" s="84">
        <f t="shared" si="1"/>
        <v>0</v>
      </c>
    </row>
    <row r="55" spans="2:8" ht="14.95" customHeight="1" x14ac:dyDescent="0.2">
      <c r="B55" s="293"/>
      <c r="C55" s="82">
        <v>53</v>
      </c>
      <c r="D55" s="299" t="s">
        <v>106</v>
      </c>
      <c r="E55" s="300" t="s">
        <v>106</v>
      </c>
      <c r="F55" s="113">
        <v>0</v>
      </c>
      <c r="G55" s="85">
        <v>4</v>
      </c>
      <c r="H55" s="84">
        <f t="shared" si="1"/>
        <v>0</v>
      </c>
    </row>
    <row r="56" spans="2:8" ht="14.95" customHeight="1" x14ac:dyDescent="0.2">
      <c r="B56" s="293"/>
      <c r="C56" s="82">
        <v>54</v>
      </c>
      <c r="D56" s="299" t="s">
        <v>107</v>
      </c>
      <c r="E56" s="300" t="s">
        <v>107</v>
      </c>
      <c r="F56" s="113">
        <v>0</v>
      </c>
      <c r="G56" s="85">
        <v>8</v>
      </c>
      <c r="H56" s="84">
        <f t="shared" si="1"/>
        <v>0</v>
      </c>
    </row>
    <row r="57" spans="2:8" ht="14.95" customHeight="1" x14ac:dyDescent="0.2">
      <c r="B57" s="293"/>
      <c r="C57" s="82">
        <v>55</v>
      </c>
      <c r="D57" s="299" t="s">
        <v>108</v>
      </c>
      <c r="E57" s="300" t="s">
        <v>108</v>
      </c>
      <c r="F57" s="113">
        <v>0</v>
      </c>
      <c r="G57" s="85">
        <v>8</v>
      </c>
      <c r="H57" s="84">
        <f t="shared" si="1"/>
        <v>0</v>
      </c>
    </row>
    <row r="58" spans="2:8" ht="14.95" customHeight="1" x14ac:dyDescent="0.2">
      <c r="B58" s="293"/>
      <c r="C58" s="82">
        <v>56</v>
      </c>
      <c r="D58" s="299" t="s">
        <v>62</v>
      </c>
      <c r="E58" s="300" t="s">
        <v>62</v>
      </c>
      <c r="F58" s="113">
        <v>0</v>
      </c>
      <c r="G58" s="94">
        <v>0.5</v>
      </c>
      <c r="H58" s="84">
        <f>F58</f>
        <v>0</v>
      </c>
    </row>
    <row r="59" spans="2:8" ht="14.95" customHeight="1" x14ac:dyDescent="0.2">
      <c r="B59" s="293"/>
      <c r="C59" s="82">
        <v>57</v>
      </c>
      <c r="D59" s="299" t="s">
        <v>63</v>
      </c>
      <c r="E59" s="300" t="s">
        <v>63</v>
      </c>
      <c r="F59" s="113">
        <v>0</v>
      </c>
      <c r="G59" s="95">
        <v>0.5</v>
      </c>
      <c r="H59" s="84">
        <f t="shared" ref="H59:H61" si="2">F59</f>
        <v>0</v>
      </c>
    </row>
    <row r="60" spans="2:8" ht="14.95" customHeight="1" x14ac:dyDescent="0.2">
      <c r="B60" s="293"/>
      <c r="C60" s="82">
        <v>58</v>
      </c>
      <c r="D60" s="299" t="s">
        <v>64</v>
      </c>
      <c r="E60" s="300" t="s">
        <v>64</v>
      </c>
      <c r="F60" s="113">
        <v>0</v>
      </c>
      <c r="G60" s="95">
        <v>0.5</v>
      </c>
      <c r="H60" s="84">
        <f t="shared" si="2"/>
        <v>0</v>
      </c>
    </row>
    <row r="61" spans="2:8" ht="14.95" customHeight="1" thickBot="1" x14ac:dyDescent="0.25">
      <c r="B61" s="293"/>
      <c r="C61" s="82">
        <v>59</v>
      </c>
      <c r="D61" s="299" t="s">
        <v>65</v>
      </c>
      <c r="E61" s="300" t="s">
        <v>65</v>
      </c>
      <c r="F61" s="113">
        <v>0</v>
      </c>
      <c r="G61" s="95">
        <v>0.5</v>
      </c>
      <c r="H61" s="84">
        <f t="shared" si="2"/>
        <v>0</v>
      </c>
    </row>
    <row r="62" spans="2:8" x14ac:dyDescent="0.2">
      <c r="B62" s="292" t="s">
        <v>40</v>
      </c>
      <c r="C62" s="79">
        <v>61</v>
      </c>
      <c r="D62" s="301" t="s">
        <v>140</v>
      </c>
      <c r="E62" s="302"/>
      <c r="F62" s="109">
        <v>0</v>
      </c>
      <c r="G62" s="96">
        <v>0.5</v>
      </c>
      <c r="H62" s="81">
        <f>F62</f>
        <v>0</v>
      </c>
    </row>
    <row r="63" spans="2:8" x14ac:dyDescent="0.2">
      <c r="B63" s="293"/>
      <c r="C63" s="82">
        <v>62</v>
      </c>
      <c r="D63" s="303" t="s">
        <v>141</v>
      </c>
      <c r="E63" s="304"/>
      <c r="F63" s="110">
        <v>0</v>
      </c>
      <c r="G63" s="95">
        <v>0.5</v>
      </c>
      <c r="H63" s="84">
        <f>F63</f>
        <v>0</v>
      </c>
    </row>
    <row r="64" spans="2:8" ht="16.3" thickBot="1" x14ac:dyDescent="0.25">
      <c r="B64" s="294"/>
      <c r="C64" s="86">
        <v>63</v>
      </c>
      <c r="D64" s="305" t="s">
        <v>142</v>
      </c>
      <c r="E64" s="306"/>
      <c r="F64" s="111">
        <v>0</v>
      </c>
      <c r="G64" s="87">
        <v>1</v>
      </c>
      <c r="H64" s="88">
        <f>F64</f>
        <v>0</v>
      </c>
    </row>
    <row r="65" spans="2:9" ht="14.95" customHeight="1" x14ac:dyDescent="0.2">
      <c r="B65" s="292" t="s">
        <v>41</v>
      </c>
      <c r="C65" s="79">
        <v>64</v>
      </c>
      <c r="D65" s="307" t="s">
        <v>109</v>
      </c>
      <c r="E65" s="308"/>
      <c r="F65" s="112">
        <v>0</v>
      </c>
      <c r="G65" s="89">
        <v>1</v>
      </c>
      <c r="H65" s="81">
        <f t="shared" ref="H65:H74" si="3">G65*F65</f>
        <v>0</v>
      </c>
    </row>
    <row r="66" spans="2:9" ht="14.95" customHeight="1" x14ac:dyDescent="0.2">
      <c r="B66" s="293"/>
      <c r="C66" s="82">
        <v>65</v>
      </c>
      <c r="D66" s="299" t="s">
        <v>61</v>
      </c>
      <c r="E66" s="300"/>
      <c r="F66" s="110">
        <v>0</v>
      </c>
      <c r="G66" s="85">
        <v>1</v>
      </c>
      <c r="H66" s="84">
        <f t="shared" si="3"/>
        <v>0</v>
      </c>
    </row>
    <row r="67" spans="2:9" ht="81.55" customHeight="1" x14ac:dyDescent="0.2">
      <c r="B67" s="293"/>
      <c r="C67" s="297">
        <v>66</v>
      </c>
      <c r="D67" s="332" t="s">
        <v>343</v>
      </c>
      <c r="E67" s="97" t="s">
        <v>143</v>
      </c>
      <c r="F67" s="117">
        <v>0</v>
      </c>
      <c r="G67" s="334">
        <v>3500000</v>
      </c>
      <c r="H67" s="330" t="e">
        <f>G67/F67*F68</f>
        <v>#DIV/0!</v>
      </c>
    </row>
    <row r="68" spans="2:9" ht="81.55" customHeight="1" x14ac:dyDescent="0.2">
      <c r="B68" s="293"/>
      <c r="C68" s="298"/>
      <c r="D68" s="333"/>
      <c r="E68" s="98" t="s">
        <v>144</v>
      </c>
      <c r="F68" s="113">
        <v>0</v>
      </c>
      <c r="G68" s="335"/>
      <c r="H68" s="331"/>
      <c r="I68" s="99"/>
    </row>
    <row r="69" spans="2:9" ht="14.95" customHeight="1" x14ac:dyDescent="0.2">
      <c r="B69" s="293"/>
      <c r="C69" s="82">
        <v>67</v>
      </c>
      <c r="D69" s="299" t="s">
        <v>110</v>
      </c>
      <c r="E69" s="300"/>
      <c r="F69" s="113">
        <v>0</v>
      </c>
      <c r="G69" s="85">
        <v>500000</v>
      </c>
      <c r="H69" s="84">
        <f t="shared" si="3"/>
        <v>0</v>
      </c>
    </row>
    <row r="70" spans="2:9" ht="63" customHeight="1" x14ac:dyDescent="0.2">
      <c r="B70" s="293"/>
      <c r="C70" s="230">
        <v>68</v>
      </c>
      <c r="D70" s="295" t="s">
        <v>146</v>
      </c>
      <c r="E70" s="296"/>
      <c r="F70" s="118">
        <v>0</v>
      </c>
      <c r="G70" s="235">
        <f>50000*12*25</f>
        <v>15000000</v>
      </c>
      <c r="H70" s="233">
        <f>G70*F70</f>
        <v>0</v>
      </c>
    </row>
    <row r="71" spans="2:9" ht="57.1" customHeight="1" x14ac:dyDescent="0.2">
      <c r="B71" s="293"/>
      <c r="C71" s="82">
        <v>69</v>
      </c>
      <c r="D71" s="97" t="s">
        <v>345</v>
      </c>
      <c r="E71" s="290" t="s">
        <v>344</v>
      </c>
      <c r="F71" s="118">
        <v>0</v>
      </c>
      <c r="G71" s="85">
        <v>1</v>
      </c>
      <c r="H71" s="233">
        <f t="shared" ref="H71:H72" si="4">G71*F71</f>
        <v>0</v>
      </c>
    </row>
    <row r="72" spans="2:9" ht="57.1" customHeight="1" thickBot="1" x14ac:dyDescent="0.25">
      <c r="B72" s="294"/>
      <c r="C72" s="86">
        <v>70</v>
      </c>
      <c r="D72" s="232" t="s">
        <v>346</v>
      </c>
      <c r="E72" s="291"/>
      <c r="F72" s="114">
        <v>0</v>
      </c>
      <c r="G72" s="238">
        <v>0.5</v>
      </c>
      <c r="H72" s="88">
        <f t="shared" si="4"/>
        <v>0</v>
      </c>
    </row>
    <row r="73" spans="2:9" ht="14.95" customHeight="1" x14ac:dyDescent="0.2">
      <c r="B73" s="293" t="s">
        <v>145</v>
      </c>
      <c r="C73" s="231">
        <v>71</v>
      </c>
      <c r="D73" s="328" t="s">
        <v>111</v>
      </c>
      <c r="E73" s="328"/>
      <c r="F73" s="237">
        <v>0</v>
      </c>
      <c r="G73" s="236">
        <v>60</v>
      </c>
      <c r="H73" s="234">
        <f t="shared" si="3"/>
        <v>0</v>
      </c>
    </row>
    <row r="74" spans="2:9" ht="15.8" customHeight="1" thickBot="1" x14ac:dyDescent="0.25">
      <c r="B74" s="294"/>
      <c r="C74" s="86">
        <v>72</v>
      </c>
      <c r="D74" s="329" t="s">
        <v>113</v>
      </c>
      <c r="E74" s="329"/>
      <c r="F74" s="119">
        <v>0</v>
      </c>
      <c r="G74" s="100">
        <v>80</v>
      </c>
      <c r="H74" s="101">
        <f t="shared" si="3"/>
        <v>0</v>
      </c>
    </row>
    <row r="75" spans="2:9" ht="19.05" thickBot="1" x14ac:dyDescent="0.25">
      <c r="B75" s="309" t="s">
        <v>139</v>
      </c>
      <c r="C75" s="310"/>
      <c r="D75" s="310"/>
      <c r="E75" s="310"/>
      <c r="F75" s="310"/>
      <c r="G75" s="311"/>
      <c r="H75" s="102" t="e">
        <f>SUM(H3:H74)</f>
        <v>#DIV/0!</v>
      </c>
    </row>
    <row r="76" spans="2:9" ht="16.3" thickBot="1" x14ac:dyDescent="0.25"/>
    <row r="77" spans="2:9" ht="16.3" thickBot="1" x14ac:dyDescent="0.25">
      <c r="G77" s="105"/>
    </row>
    <row r="85" spans="5:5" x14ac:dyDescent="0.2">
      <c r="E85" s="74">
        <f>69/3</f>
        <v>23</v>
      </c>
    </row>
  </sheetData>
  <sheetProtection algorithmName="SHA-512" hashValue="hNh8SbLEFgvIajcgQWgq4JiuLLCa+NTuoMKGd8d8mpZlcw3jHVpB7W5+uw5l06Sf3cBxZlXtbfjoEqg92Ou7eg==" saltValue="0iQF0q2xE6mB71G84UmsVQ==" spinCount="100000" sheet="1" objects="1" scenarios="1"/>
  <autoFilter ref="C2:H2">
    <filterColumn colId="1" showButton="0"/>
  </autoFilter>
  <mergeCells count="83">
    <mergeCell ref="D2:E2"/>
    <mergeCell ref="D73:E73"/>
    <mergeCell ref="D74:E74"/>
    <mergeCell ref="H67:H68"/>
    <mergeCell ref="D66:E66"/>
    <mergeCell ref="D67:D68"/>
    <mergeCell ref="G67:G68"/>
    <mergeCell ref="D59:E59"/>
    <mergeCell ref="D60:E60"/>
    <mergeCell ref="D45:E45"/>
    <mergeCell ref="D46:E46"/>
    <mergeCell ref="D31:E31"/>
    <mergeCell ref="D47:E47"/>
    <mergeCell ref="D48:E48"/>
    <mergeCell ref="D40:E40"/>
    <mergeCell ref="D41:E41"/>
    <mergeCell ref="D42:E42"/>
    <mergeCell ref="D43:E43"/>
    <mergeCell ref="D44:E44"/>
    <mergeCell ref="D35:E35"/>
    <mergeCell ref="D36:E36"/>
    <mergeCell ref="D37:E37"/>
    <mergeCell ref="D38:E38"/>
    <mergeCell ref="D39:E39"/>
    <mergeCell ref="D29:E29"/>
    <mergeCell ref="D30:E30"/>
    <mergeCell ref="D32:E32"/>
    <mergeCell ref="D33:E33"/>
    <mergeCell ref="D34:E34"/>
    <mergeCell ref="D24:E24"/>
    <mergeCell ref="D25:E25"/>
    <mergeCell ref="D26:E26"/>
    <mergeCell ref="D27:E27"/>
    <mergeCell ref="D28:E28"/>
    <mergeCell ref="D19:E19"/>
    <mergeCell ref="D20:E20"/>
    <mergeCell ref="D21:E21"/>
    <mergeCell ref="D22:E22"/>
    <mergeCell ref="D23:E23"/>
    <mergeCell ref="D14:E14"/>
    <mergeCell ref="D15:E15"/>
    <mergeCell ref="D16:E16"/>
    <mergeCell ref="D17:E17"/>
    <mergeCell ref="D18:E18"/>
    <mergeCell ref="B75:G75"/>
    <mergeCell ref="B1:H1"/>
    <mergeCell ref="B3:B20"/>
    <mergeCell ref="B21:B30"/>
    <mergeCell ref="B31:B47"/>
    <mergeCell ref="D3:E3"/>
    <mergeCell ref="D4:E4"/>
    <mergeCell ref="D5:E5"/>
    <mergeCell ref="D6:E6"/>
    <mergeCell ref="D7:E7"/>
    <mergeCell ref="D8:E8"/>
    <mergeCell ref="D9:E9"/>
    <mergeCell ref="D10:E10"/>
    <mergeCell ref="D11:E11"/>
    <mergeCell ref="D12:E12"/>
    <mergeCell ref="D13:E13"/>
    <mergeCell ref="B48:B61"/>
    <mergeCell ref="D49:E49"/>
    <mergeCell ref="D50:E50"/>
    <mergeCell ref="D51:E51"/>
    <mergeCell ref="D52:E52"/>
    <mergeCell ref="D53:E53"/>
    <mergeCell ref="D54:E54"/>
    <mergeCell ref="D55:E55"/>
    <mergeCell ref="D56:E56"/>
    <mergeCell ref="D57:E57"/>
    <mergeCell ref="D58:E58"/>
    <mergeCell ref="D61:E61"/>
    <mergeCell ref="E71:E72"/>
    <mergeCell ref="B65:B72"/>
    <mergeCell ref="B73:B74"/>
    <mergeCell ref="D70:E70"/>
    <mergeCell ref="B62:B64"/>
    <mergeCell ref="C67:C68"/>
    <mergeCell ref="D69:E69"/>
    <mergeCell ref="D62:E62"/>
    <mergeCell ref="D63:E63"/>
    <mergeCell ref="D64:E64"/>
    <mergeCell ref="D65:E6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K31"/>
  <sheetViews>
    <sheetView rightToLeft="1" zoomScale="85" zoomScaleNormal="85" workbookViewId="0">
      <selection activeCell="D10" sqref="D10:F10"/>
    </sheetView>
  </sheetViews>
  <sheetFormatPr defaultRowHeight="15.65" x14ac:dyDescent="0.25"/>
  <cols>
    <col min="2" max="2" width="9" style="26"/>
    <col min="3" max="3" width="11.88671875" style="27" customWidth="1"/>
    <col min="4" max="4" width="28.21875" style="25" bestFit="1" customWidth="1"/>
    <col min="5" max="5" width="23.33203125" style="25" customWidth="1"/>
    <col min="6" max="6" width="12.77734375" style="25" customWidth="1"/>
    <col min="7" max="7" width="11.88671875" style="26" customWidth="1"/>
    <col min="8" max="8" width="8.77734375" style="26" bestFit="1" customWidth="1"/>
    <col min="9" max="9" width="49.33203125" style="26" customWidth="1"/>
    <col min="10" max="10" width="9.6640625" style="26" customWidth="1"/>
    <col min="11" max="11" width="9.6640625" customWidth="1"/>
  </cols>
  <sheetData>
    <row r="3" spans="2:11" ht="16.3" thickBot="1" x14ac:dyDescent="0.3"/>
    <row r="4" spans="2:11" ht="27" customHeight="1" x14ac:dyDescent="0.2">
      <c r="B4" s="341" t="s">
        <v>199</v>
      </c>
      <c r="C4" s="342"/>
      <c r="D4" s="342"/>
      <c r="E4" s="342"/>
      <c r="F4" s="342"/>
      <c r="G4" s="342"/>
      <c r="H4" s="342"/>
      <c r="I4" s="342"/>
      <c r="J4" s="342"/>
      <c r="K4" s="343"/>
    </row>
    <row r="5" spans="2:11" ht="27" customHeight="1" thickBot="1" x14ac:dyDescent="0.25">
      <c r="B5" s="344"/>
      <c r="C5" s="345"/>
      <c r="D5" s="345"/>
      <c r="E5" s="345"/>
      <c r="F5" s="345"/>
      <c r="G5" s="345"/>
      <c r="H5" s="345"/>
      <c r="I5" s="345"/>
      <c r="J5" s="345"/>
      <c r="K5" s="346"/>
    </row>
    <row r="6" spans="2:11" ht="25.85" thickBot="1" x14ac:dyDescent="0.25">
      <c r="B6" s="347" t="s">
        <v>114</v>
      </c>
      <c r="C6" s="348"/>
      <c r="D6" s="348"/>
      <c r="E6" s="348"/>
      <c r="F6" s="348"/>
      <c r="G6" s="348"/>
      <c r="H6" s="348"/>
      <c r="I6" s="348"/>
      <c r="J6" s="348"/>
      <c r="K6" s="349"/>
    </row>
    <row r="7" spans="2:11" ht="19.05" thickBot="1" x14ac:dyDescent="0.35">
      <c r="B7" s="45" t="s">
        <v>115</v>
      </c>
      <c r="C7" s="353" t="s">
        <v>116</v>
      </c>
      <c r="D7" s="353"/>
      <c r="E7" s="353"/>
      <c r="F7" s="353"/>
      <c r="G7" s="41" t="s">
        <v>117</v>
      </c>
      <c r="H7" s="41" t="s">
        <v>118</v>
      </c>
      <c r="I7" s="46" t="s">
        <v>5</v>
      </c>
      <c r="J7" s="365" t="s">
        <v>192</v>
      </c>
      <c r="K7" s="366"/>
    </row>
    <row r="8" spans="2:11" ht="31.25" x14ac:dyDescent="0.2">
      <c r="B8" s="42" t="s">
        <v>338</v>
      </c>
      <c r="C8" s="43" t="s">
        <v>119</v>
      </c>
      <c r="D8" s="354" t="s">
        <v>120</v>
      </c>
      <c r="E8" s="354"/>
      <c r="F8" s="354"/>
      <c r="G8" s="106">
        <v>0</v>
      </c>
      <c r="H8" s="43" t="s">
        <v>121</v>
      </c>
      <c r="I8" s="44" t="s">
        <v>190</v>
      </c>
      <c r="J8" s="367" t="s">
        <v>193</v>
      </c>
      <c r="K8" s="368"/>
    </row>
    <row r="9" spans="2:11" ht="93.75" x14ac:dyDescent="0.2">
      <c r="B9" s="40" t="s">
        <v>339</v>
      </c>
      <c r="C9" s="355" t="s">
        <v>122</v>
      </c>
      <c r="D9" s="358" t="s">
        <v>123</v>
      </c>
      <c r="E9" s="359"/>
      <c r="F9" s="360"/>
      <c r="G9" s="107">
        <v>0</v>
      </c>
      <c r="H9" s="32" t="s">
        <v>124</v>
      </c>
      <c r="I9" s="23" t="s">
        <v>191</v>
      </c>
      <c r="J9" s="358" t="s">
        <v>194</v>
      </c>
      <c r="K9" s="369"/>
    </row>
    <row r="10" spans="2:11" ht="67.599999999999994" customHeight="1" x14ac:dyDescent="0.2">
      <c r="B10" s="361" t="s">
        <v>340</v>
      </c>
      <c r="C10" s="356"/>
      <c r="D10" s="338" t="s">
        <v>341</v>
      </c>
      <c r="E10" s="339"/>
      <c r="F10" s="340"/>
      <c r="G10" s="214">
        <v>0</v>
      </c>
      <c r="H10" s="355" t="s">
        <v>125</v>
      </c>
      <c r="I10" s="363" t="s">
        <v>295</v>
      </c>
      <c r="J10" s="355" t="s">
        <v>195</v>
      </c>
      <c r="K10" s="211" t="s">
        <v>296</v>
      </c>
    </row>
    <row r="11" spans="2:11" ht="67.599999999999994" customHeight="1" thickBot="1" x14ac:dyDescent="0.25">
      <c r="B11" s="362"/>
      <c r="C11" s="357"/>
      <c r="D11" s="338" t="s">
        <v>342</v>
      </c>
      <c r="E11" s="339"/>
      <c r="F11" s="340"/>
      <c r="G11" s="213">
        <v>0</v>
      </c>
      <c r="H11" s="357"/>
      <c r="I11" s="364"/>
      <c r="J11" s="357"/>
      <c r="K11" s="215" t="s">
        <v>297</v>
      </c>
    </row>
    <row r="12" spans="2:11" ht="47.25" customHeight="1" thickBot="1" x14ac:dyDescent="0.25">
      <c r="B12" s="350" t="s">
        <v>200</v>
      </c>
      <c r="C12" s="351"/>
      <c r="D12" s="351"/>
      <c r="E12" s="351"/>
      <c r="F12" s="351"/>
      <c r="G12" s="351"/>
      <c r="H12" s="351"/>
      <c r="I12" s="351"/>
      <c r="J12" s="351"/>
      <c r="K12" s="352"/>
    </row>
    <row r="13" spans="2:11" ht="19.05" thickBot="1" x14ac:dyDescent="0.25">
      <c r="B13" s="49" t="s">
        <v>115</v>
      </c>
      <c r="C13" s="50" t="s">
        <v>116</v>
      </c>
      <c r="D13" s="387" t="s">
        <v>126</v>
      </c>
      <c r="E13" s="387"/>
      <c r="F13" s="50" t="s">
        <v>173</v>
      </c>
      <c r="G13" s="387" t="s">
        <v>189</v>
      </c>
      <c r="H13" s="387"/>
      <c r="I13" s="50" t="s">
        <v>5</v>
      </c>
      <c r="J13" s="365" t="s">
        <v>192</v>
      </c>
      <c r="K13" s="366"/>
    </row>
    <row r="14" spans="2:11" ht="31.25" x14ac:dyDescent="0.2">
      <c r="B14" s="47" t="s">
        <v>147</v>
      </c>
      <c r="C14" s="48" t="s">
        <v>128</v>
      </c>
      <c r="D14" s="396" t="s">
        <v>148</v>
      </c>
      <c r="E14" s="396"/>
      <c r="F14" s="31"/>
      <c r="G14" s="388">
        <v>0</v>
      </c>
      <c r="H14" s="392" t="s">
        <v>127</v>
      </c>
      <c r="I14" s="31"/>
      <c r="J14" s="370" t="s">
        <v>196</v>
      </c>
      <c r="K14" s="371"/>
    </row>
    <row r="15" spans="2:11" x14ac:dyDescent="0.2">
      <c r="B15" s="38" t="s">
        <v>129</v>
      </c>
      <c r="C15" s="36" t="s">
        <v>130</v>
      </c>
      <c r="D15" s="24" t="s">
        <v>131</v>
      </c>
      <c r="E15" s="24" t="s">
        <v>132</v>
      </c>
      <c r="F15" s="24"/>
      <c r="G15" s="389"/>
      <c r="H15" s="393"/>
      <c r="I15" s="37" t="s">
        <v>133</v>
      </c>
      <c r="J15" s="372"/>
      <c r="K15" s="373"/>
    </row>
    <row r="16" spans="2:11" x14ac:dyDescent="0.2">
      <c r="B16" s="38" t="s">
        <v>150</v>
      </c>
      <c r="C16" s="36" t="s">
        <v>149</v>
      </c>
      <c r="D16" s="24" t="s">
        <v>167</v>
      </c>
      <c r="E16" s="24" t="s">
        <v>151</v>
      </c>
      <c r="F16" s="24" t="s">
        <v>174</v>
      </c>
      <c r="G16" s="389"/>
      <c r="H16" s="393"/>
      <c r="I16" s="37" t="s">
        <v>152</v>
      </c>
      <c r="J16" s="372"/>
      <c r="K16" s="373"/>
    </row>
    <row r="17" spans="2:11" x14ac:dyDescent="0.2">
      <c r="B17" s="386" t="s">
        <v>169</v>
      </c>
      <c r="C17" s="385" t="s">
        <v>165</v>
      </c>
      <c r="D17" s="33" t="s">
        <v>153</v>
      </c>
      <c r="E17" s="34">
        <v>5</v>
      </c>
      <c r="F17" s="24" t="s">
        <v>174</v>
      </c>
      <c r="G17" s="389"/>
      <c r="H17" s="393"/>
      <c r="I17" s="33" t="s">
        <v>154</v>
      </c>
      <c r="J17" s="372"/>
      <c r="K17" s="373"/>
    </row>
    <row r="18" spans="2:11" ht="31.25" x14ac:dyDescent="0.2">
      <c r="B18" s="386"/>
      <c r="C18" s="385"/>
      <c r="D18" s="33" t="s">
        <v>153</v>
      </c>
      <c r="E18" s="34">
        <v>5</v>
      </c>
      <c r="F18" s="24" t="s">
        <v>174</v>
      </c>
      <c r="G18" s="389"/>
      <c r="H18" s="393"/>
      <c r="I18" s="33" t="s">
        <v>162</v>
      </c>
      <c r="J18" s="372"/>
      <c r="K18" s="373"/>
    </row>
    <row r="19" spans="2:11" x14ac:dyDescent="0.2">
      <c r="B19" s="386"/>
      <c r="C19" s="385"/>
      <c r="D19" s="33" t="s">
        <v>155</v>
      </c>
      <c r="E19" s="34">
        <v>5</v>
      </c>
      <c r="F19" s="24" t="s">
        <v>174</v>
      </c>
      <c r="G19" s="389"/>
      <c r="H19" s="393"/>
      <c r="I19" s="33" t="s">
        <v>156</v>
      </c>
      <c r="J19" s="372"/>
      <c r="K19" s="373"/>
    </row>
    <row r="20" spans="2:11" ht="31.25" x14ac:dyDescent="0.2">
      <c r="B20" s="386"/>
      <c r="C20" s="385"/>
      <c r="D20" s="33" t="s">
        <v>160</v>
      </c>
      <c r="E20" s="34">
        <v>8</v>
      </c>
      <c r="F20" s="24" t="s">
        <v>174</v>
      </c>
      <c r="G20" s="389"/>
      <c r="H20" s="393"/>
      <c r="I20" s="33" t="s">
        <v>163</v>
      </c>
      <c r="J20" s="372"/>
      <c r="K20" s="373"/>
    </row>
    <row r="21" spans="2:11" x14ac:dyDescent="0.2">
      <c r="B21" s="386" t="s">
        <v>170</v>
      </c>
      <c r="C21" s="385" t="s">
        <v>166</v>
      </c>
      <c r="D21" s="33" t="s">
        <v>153</v>
      </c>
      <c r="E21" s="34">
        <v>3</v>
      </c>
      <c r="F21" s="24" t="s">
        <v>174</v>
      </c>
      <c r="G21" s="389"/>
      <c r="H21" s="393"/>
      <c r="I21" s="33" t="s">
        <v>157</v>
      </c>
      <c r="J21" s="372"/>
      <c r="K21" s="373"/>
    </row>
    <row r="22" spans="2:11" ht="31.25" x14ac:dyDescent="0.2">
      <c r="B22" s="386"/>
      <c r="C22" s="385"/>
      <c r="D22" s="33" t="s">
        <v>158</v>
      </c>
      <c r="E22" s="34">
        <v>3</v>
      </c>
      <c r="F22" s="24" t="s">
        <v>174</v>
      </c>
      <c r="G22" s="389"/>
      <c r="H22" s="393"/>
      <c r="I22" s="33" t="s">
        <v>164</v>
      </c>
      <c r="J22" s="372"/>
      <c r="K22" s="373"/>
    </row>
    <row r="23" spans="2:11" x14ac:dyDescent="0.2">
      <c r="B23" s="386"/>
      <c r="C23" s="385"/>
      <c r="D23" s="33" t="s">
        <v>155</v>
      </c>
      <c r="E23" s="34">
        <v>3</v>
      </c>
      <c r="F23" s="24" t="s">
        <v>174</v>
      </c>
      <c r="G23" s="389"/>
      <c r="H23" s="393"/>
      <c r="I23" s="33" t="s">
        <v>159</v>
      </c>
      <c r="J23" s="372"/>
      <c r="K23" s="373"/>
    </row>
    <row r="24" spans="2:11" x14ac:dyDescent="0.2">
      <c r="B24" s="386"/>
      <c r="C24" s="385"/>
      <c r="D24" s="33" t="s">
        <v>160</v>
      </c>
      <c r="E24" s="34">
        <v>3</v>
      </c>
      <c r="F24" s="24" t="s">
        <v>174</v>
      </c>
      <c r="G24" s="389"/>
      <c r="H24" s="393"/>
      <c r="I24" s="24" t="s">
        <v>161</v>
      </c>
      <c r="J24" s="372"/>
      <c r="K24" s="373"/>
    </row>
    <row r="25" spans="2:11" x14ac:dyDescent="0.2">
      <c r="B25" s="38" t="s">
        <v>168</v>
      </c>
      <c r="C25" s="36" t="s">
        <v>134</v>
      </c>
      <c r="D25" s="24" t="s">
        <v>135</v>
      </c>
      <c r="E25" s="24" t="s">
        <v>136</v>
      </c>
      <c r="F25" s="24" t="s">
        <v>175</v>
      </c>
      <c r="G25" s="389"/>
      <c r="H25" s="393"/>
      <c r="I25" s="24" t="s">
        <v>137</v>
      </c>
      <c r="J25" s="372"/>
      <c r="K25" s="373"/>
    </row>
    <row r="26" spans="2:11" x14ac:dyDescent="0.2">
      <c r="B26" s="38" t="s">
        <v>181</v>
      </c>
      <c r="C26" s="36" t="s">
        <v>171</v>
      </c>
      <c r="D26" s="24" t="s">
        <v>172</v>
      </c>
      <c r="E26" s="24" t="s">
        <v>177</v>
      </c>
      <c r="F26" s="24" t="s">
        <v>176</v>
      </c>
      <c r="G26" s="389"/>
      <c r="H26" s="393"/>
      <c r="I26" s="24"/>
      <c r="J26" s="372"/>
      <c r="K26" s="373"/>
    </row>
    <row r="27" spans="2:11" ht="31.25" x14ac:dyDescent="0.2">
      <c r="B27" s="38" t="s">
        <v>182</v>
      </c>
      <c r="C27" s="36" t="s">
        <v>178</v>
      </c>
      <c r="D27" s="24" t="s">
        <v>179</v>
      </c>
      <c r="E27" s="24" t="s">
        <v>180</v>
      </c>
      <c r="F27" s="24" t="s">
        <v>176</v>
      </c>
      <c r="G27" s="389"/>
      <c r="H27" s="393"/>
      <c r="I27" s="24"/>
      <c r="J27" s="372"/>
      <c r="K27" s="373"/>
    </row>
    <row r="28" spans="2:11" ht="15.8" customHeight="1" x14ac:dyDescent="0.2">
      <c r="B28" s="376" t="s">
        <v>183</v>
      </c>
      <c r="C28" s="378" t="s">
        <v>184</v>
      </c>
      <c r="D28" s="24" t="s">
        <v>185</v>
      </c>
      <c r="E28" s="24" t="s">
        <v>180</v>
      </c>
      <c r="F28" s="24" t="s">
        <v>186</v>
      </c>
      <c r="G28" s="389"/>
      <c r="H28" s="393"/>
      <c r="I28" s="24"/>
      <c r="J28" s="372"/>
      <c r="K28" s="373"/>
    </row>
    <row r="29" spans="2:11" x14ac:dyDescent="0.2">
      <c r="B29" s="377"/>
      <c r="C29" s="379"/>
      <c r="D29" s="224" t="s">
        <v>187</v>
      </c>
      <c r="E29" s="224" t="s">
        <v>188</v>
      </c>
      <c r="F29" s="224" t="s">
        <v>176</v>
      </c>
      <c r="G29" s="390"/>
      <c r="H29" s="394"/>
      <c r="I29" s="224"/>
      <c r="J29" s="372"/>
      <c r="K29" s="373"/>
    </row>
    <row r="30" spans="2:11" x14ac:dyDescent="0.2">
      <c r="B30" s="383" t="s">
        <v>302</v>
      </c>
      <c r="C30" s="378" t="s">
        <v>303</v>
      </c>
      <c r="D30" s="380" t="s">
        <v>304</v>
      </c>
      <c r="E30" s="224" t="s">
        <v>180</v>
      </c>
      <c r="F30" s="224" t="s">
        <v>176</v>
      </c>
      <c r="G30" s="390"/>
      <c r="H30" s="394"/>
      <c r="I30" s="224" t="s">
        <v>305</v>
      </c>
      <c r="J30" s="372"/>
      <c r="K30" s="373"/>
    </row>
    <row r="31" spans="2:11" ht="16.3" thickBot="1" x14ac:dyDescent="0.25">
      <c r="B31" s="384"/>
      <c r="C31" s="382"/>
      <c r="D31" s="381"/>
      <c r="E31" s="39" t="s">
        <v>306</v>
      </c>
      <c r="F31" s="39"/>
      <c r="G31" s="391"/>
      <c r="H31" s="395"/>
      <c r="I31" s="39" t="s">
        <v>307</v>
      </c>
      <c r="J31" s="374"/>
      <c r="K31" s="375"/>
    </row>
  </sheetData>
  <sheetProtection algorithmName="SHA-512" hashValue="hShcSeL1J0sqkW/Bhe5/ETvaSNb7AARTlmuQTwvWmB5INTfoOKWDomJ59tOCsvLKZk0vcVNFk0H/TSYZnAslZQ==" saltValue="E4O0UQcgdhS11vkRNGEH2Q==" spinCount="100000" sheet="1" objects="1" scenarios="1"/>
  <mergeCells count="32">
    <mergeCell ref="J14:K31"/>
    <mergeCell ref="J13:K13"/>
    <mergeCell ref="B28:B29"/>
    <mergeCell ref="C28:C29"/>
    <mergeCell ref="D30:D31"/>
    <mergeCell ref="C30:C31"/>
    <mergeCell ref="B30:B31"/>
    <mergeCell ref="C17:C20"/>
    <mergeCell ref="B17:B20"/>
    <mergeCell ref="C21:C24"/>
    <mergeCell ref="B21:B24"/>
    <mergeCell ref="G13:H13"/>
    <mergeCell ref="G14:G31"/>
    <mergeCell ref="H14:H31"/>
    <mergeCell ref="D13:E13"/>
    <mergeCell ref="D14:E14"/>
    <mergeCell ref="D10:F10"/>
    <mergeCell ref="D11:F11"/>
    <mergeCell ref="B4:K5"/>
    <mergeCell ref="B6:K6"/>
    <mergeCell ref="B12:K12"/>
    <mergeCell ref="C7:F7"/>
    <mergeCell ref="D8:F8"/>
    <mergeCell ref="C9:C11"/>
    <mergeCell ref="D9:F9"/>
    <mergeCell ref="B10:B11"/>
    <mergeCell ref="I10:I11"/>
    <mergeCell ref="J10:J11"/>
    <mergeCell ref="H10:H11"/>
    <mergeCell ref="J7:K7"/>
    <mergeCell ref="J8:K8"/>
    <mergeCell ref="J9:K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3:J18"/>
  <sheetViews>
    <sheetView rightToLeft="1" workbookViewId="0">
      <selection activeCell="D18" sqref="D18:J18"/>
    </sheetView>
  </sheetViews>
  <sheetFormatPr defaultColWidth="9" defaultRowHeight="13.6" x14ac:dyDescent="0.2"/>
  <cols>
    <col min="1" max="3" width="9" style="35"/>
    <col min="4" max="4" width="27.44140625" style="35" customWidth="1"/>
    <col min="5" max="5" width="18.88671875" style="35" customWidth="1"/>
    <col min="6" max="6" width="7.33203125" style="35" customWidth="1"/>
    <col min="7" max="7" width="25.77734375" style="35" customWidth="1"/>
    <col min="8" max="8" width="17.21875" style="35" customWidth="1"/>
    <col min="9" max="9" width="16.44140625" style="35" customWidth="1"/>
    <col min="10" max="10" width="13.6640625" style="35" customWidth="1"/>
    <col min="11" max="11" width="11.21875" style="35" customWidth="1"/>
    <col min="12" max="14" width="9" style="35"/>
    <col min="15" max="15" width="11.44140625" style="35" bestFit="1" customWidth="1"/>
    <col min="16" max="16" width="11.44140625" style="35" customWidth="1"/>
    <col min="17" max="16384" width="9" style="35"/>
  </cols>
  <sheetData>
    <row r="3" spans="4:10" x14ac:dyDescent="0.2">
      <c r="D3" s="398" t="s">
        <v>272</v>
      </c>
      <c r="E3" s="398"/>
      <c r="F3" s="398"/>
      <c r="G3" s="398"/>
      <c r="H3" s="398"/>
      <c r="I3" s="398"/>
      <c r="J3" s="398"/>
    </row>
    <row r="4" spans="4:10" x14ac:dyDescent="0.2">
      <c r="D4" s="398"/>
      <c r="E4" s="398"/>
      <c r="F4" s="398"/>
      <c r="G4" s="398"/>
      <c r="H4" s="398"/>
      <c r="I4" s="398"/>
      <c r="J4" s="398"/>
    </row>
    <row r="5" spans="4:10" x14ac:dyDescent="0.2">
      <c r="D5" s="399"/>
      <c r="E5" s="399"/>
      <c r="F5" s="399"/>
      <c r="G5" s="399"/>
      <c r="H5" s="399"/>
      <c r="I5" s="399"/>
      <c r="J5" s="399"/>
    </row>
    <row r="6" spans="4:10" ht="14.3" x14ac:dyDescent="0.2">
      <c r="D6" s="200" t="s">
        <v>288</v>
      </c>
      <c r="E6" s="400" t="s">
        <v>263</v>
      </c>
      <c r="F6" s="401"/>
      <c r="G6" s="200" t="s">
        <v>325</v>
      </c>
      <c r="H6" s="200" t="s">
        <v>326</v>
      </c>
      <c r="I6" s="200" t="s">
        <v>270</v>
      </c>
      <c r="J6" s="200" t="s">
        <v>273</v>
      </c>
    </row>
    <row r="7" spans="4:10" ht="42.8" x14ac:dyDescent="0.2">
      <c r="D7" s="200" t="s">
        <v>324</v>
      </c>
      <c r="E7" s="400" t="s">
        <v>322</v>
      </c>
      <c r="F7" s="401"/>
      <c r="G7" s="200" t="s">
        <v>274</v>
      </c>
      <c r="H7" s="200" t="s">
        <v>275</v>
      </c>
      <c r="I7" s="200" t="s">
        <v>327</v>
      </c>
      <c r="J7" s="200" t="s">
        <v>276</v>
      </c>
    </row>
    <row r="8" spans="4:10" ht="36.700000000000003" customHeight="1" x14ac:dyDescent="0.2">
      <c r="D8" s="201" t="s">
        <v>257</v>
      </c>
      <c r="E8" s="202" t="s">
        <v>277</v>
      </c>
      <c r="F8" s="402" t="s">
        <v>267</v>
      </c>
      <c r="G8" s="202" t="s">
        <v>268</v>
      </c>
      <c r="H8" s="202"/>
      <c r="I8" s="202"/>
      <c r="J8" s="405" t="s">
        <v>278</v>
      </c>
    </row>
    <row r="9" spans="4:10" ht="35.35" customHeight="1" x14ac:dyDescent="0.2">
      <c r="D9" s="201" t="s">
        <v>258</v>
      </c>
      <c r="E9" s="202" t="s">
        <v>279</v>
      </c>
      <c r="F9" s="403"/>
      <c r="G9" s="202"/>
      <c r="H9" s="202" t="s">
        <v>269</v>
      </c>
      <c r="I9" s="202"/>
      <c r="J9" s="405"/>
    </row>
    <row r="10" spans="4:10" ht="40.75" x14ac:dyDescent="0.2">
      <c r="D10" s="201" t="s">
        <v>280</v>
      </c>
      <c r="E10" s="202" t="s">
        <v>281</v>
      </c>
      <c r="F10" s="403"/>
      <c r="G10" s="202" t="s">
        <v>282</v>
      </c>
      <c r="H10" s="202" t="s">
        <v>283</v>
      </c>
      <c r="I10" s="202"/>
      <c r="J10" s="405"/>
    </row>
    <row r="11" spans="4:10" ht="27.2" x14ac:dyDescent="0.2">
      <c r="D11" s="201" t="s">
        <v>284</v>
      </c>
      <c r="E11" s="202" t="s">
        <v>264</v>
      </c>
      <c r="F11" s="403"/>
      <c r="G11" s="202"/>
      <c r="H11" s="202"/>
      <c r="I11" s="202"/>
      <c r="J11" s="405"/>
    </row>
    <row r="12" spans="4:10" ht="40.75" x14ac:dyDescent="0.2">
      <c r="D12" s="201" t="s">
        <v>259</v>
      </c>
      <c r="E12" s="202" t="s">
        <v>265</v>
      </c>
      <c r="F12" s="403"/>
      <c r="G12" s="202"/>
      <c r="H12" s="202"/>
      <c r="I12" s="202"/>
      <c r="J12" s="405"/>
    </row>
    <row r="13" spans="4:10" ht="27.2" x14ac:dyDescent="0.2">
      <c r="D13" s="201" t="s">
        <v>260</v>
      </c>
      <c r="E13" s="202" t="s">
        <v>264</v>
      </c>
      <c r="F13" s="403"/>
      <c r="G13" s="202"/>
      <c r="H13" s="202"/>
      <c r="I13" s="202"/>
      <c r="J13" s="405"/>
    </row>
    <row r="14" spans="4:10" ht="27.2" x14ac:dyDescent="0.2">
      <c r="D14" s="201" t="s">
        <v>285</v>
      </c>
      <c r="E14" s="202" t="s">
        <v>264</v>
      </c>
      <c r="F14" s="403"/>
      <c r="G14" s="202"/>
      <c r="H14" s="202"/>
      <c r="I14" s="202"/>
      <c r="J14" s="405"/>
    </row>
    <row r="15" spans="4:10" ht="27.2" x14ac:dyDescent="0.2">
      <c r="D15" s="201" t="s">
        <v>286</v>
      </c>
      <c r="E15" s="202" t="s">
        <v>266</v>
      </c>
      <c r="F15" s="404"/>
      <c r="G15" s="202"/>
      <c r="H15" s="202"/>
      <c r="I15" s="202"/>
      <c r="J15" s="405"/>
    </row>
    <row r="16" spans="4:10" ht="18.7" customHeight="1" x14ac:dyDescent="0.2">
      <c r="D16" s="201" t="s">
        <v>261</v>
      </c>
      <c r="E16" s="202"/>
      <c r="F16" s="202"/>
      <c r="G16" s="202"/>
      <c r="H16" s="202"/>
      <c r="I16" s="202" t="s">
        <v>271</v>
      </c>
      <c r="J16" s="405"/>
    </row>
    <row r="17" spans="4:10" ht="48.75" customHeight="1" x14ac:dyDescent="0.2">
      <c r="D17" s="201" t="s">
        <v>262</v>
      </c>
      <c r="E17" s="406" t="s">
        <v>287</v>
      </c>
      <c r="F17" s="407"/>
      <c r="G17" s="407"/>
      <c r="H17" s="407"/>
      <c r="I17" s="408"/>
      <c r="J17" s="405"/>
    </row>
    <row r="18" spans="4:10" ht="81.55" customHeight="1" x14ac:dyDescent="0.2">
      <c r="D18" s="397" t="s">
        <v>323</v>
      </c>
      <c r="E18" s="397"/>
      <c r="F18" s="397"/>
      <c r="G18" s="397"/>
      <c r="H18" s="397"/>
      <c r="I18" s="397"/>
      <c r="J18" s="397"/>
    </row>
  </sheetData>
  <sheetProtection algorithmName="SHA-512" hashValue="t276wcRCvB6VtBOcgeCXrGKh616ZmDBph29q4eT/LkDhpzBAA/inT6verqhySRdfsCcneaeZYqkh3yUy99m+HA==" saltValue="GC+fconWyf2hVip/iHUISw==" spinCount="100000" sheet="1" objects="1" scenarios="1"/>
  <mergeCells count="7">
    <mergeCell ref="D18:J18"/>
    <mergeCell ref="D3:J5"/>
    <mergeCell ref="E6:F6"/>
    <mergeCell ref="E7:F7"/>
    <mergeCell ref="F8:F15"/>
    <mergeCell ref="J8:J17"/>
    <mergeCell ref="E17:I1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19"/>
  <sheetViews>
    <sheetView rightToLeft="1" zoomScale="85" zoomScaleNormal="85" workbookViewId="0">
      <selection activeCell="E17" sqref="E17"/>
    </sheetView>
  </sheetViews>
  <sheetFormatPr defaultColWidth="9" defaultRowHeight="23.1" x14ac:dyDescent="0.2"/>
  <cols>
    <col min="1" max="1" width="9" style="121"/>
    <col min="2" max="2" width="4.6640625" style="122" customWidth="1"/>
    <col min="3" max="3" width="8.77734375" style="121" customWidth="1"/>
    <col min="4" max="4" width="23.44140625" style="35" customWidth="1"/>
    <col min="5" max="7" width="11.33203125" style="123" customWidth="1"/>
    <col min="8" max="8" width="8.77734375" style="121" customWidth="1"/>
    <col min="9" max="9" width="11.33203125" style="121" customWidth="1"/>
    <col min="10" max="10" width="8.77734375" style="121" customWidth="1"/>
    <col min="11" max="11" width="46.88671875" style="121" customWidth="1"/>
    <col min="12" max="12" width="5.77734375" style="121" customWidth="1"/>
    <col min="13" max="13" width="5.44140625" style="121" bestFit="1" customWidth="1"/>
    <col min="14" max="14" width="14" style="121" bestFit="1" customWidth="1"/>
    <col min="15" max="16384" width="9" style="121"/>
  </cols>
  <sheetData>
    <row r="1" spans="2:14" ht="13.6" customHeight="1" thickBot="1" x14ac:dyDescent="0.25"/>
    <row r="2" spans="2:14" ht="14.3" x14ac:dyDescent="0.2">
      <c r="B2" s="412"/>
      <c r="C2" s="414" t="s">
        <v>206</v>
      </c>
      <c r="D2" s="416" t="s">
        <v>207</v>
      </c>
      <c r="E2" s="418" t="s">
        <v>208</v>
      </c>
      <c r="F2" s="419"/>
      <c r="G2" s="420"/>
      <c r="H2" s="427" t="s">
        <v>209</v>
      </c>
      <c r="I2" s="428"/>
      <c r="J2" s="429"/>
      <c r="K2" s="430" t="s">
        <v>210</v>
      </c>
      <c r="L2" s="445" t="s">
        <v>211</v>
      </c>
      <c r="M2" s="430"/>
      <c r="N2" s="429" t="s">
        <v>212</v>
      </c>
    </row>
    <row r="3" spans="2:14" ht="14.95" thickBot="1" x14ac:dyDescent="0.25">
      <c r="B3" s="413"/>
      <c r="C3" s="415"/>
      <c r="D3" s="417"/>
      <c r="E3" s="124" t="s">
        <v>213</v>
      </c>
      <c r="F3" s="125" t="s">
        <v>214</v>
      </c>
      <c r="G3" s="126" t="s">
        <v>215</v>
      </c>
      <c r="H3" s="127" t="s">
        <v>213</v>
      </c>
      <c r="I3" s="128" t="s">
        <v>214</v>
      </c>
      <c r="J3" s="129" t="s">
        <v>215</v>
      </c>
      <c r="K3" s="431"/>
      <c r="L3" s="446"/>
      <c r="M3" s="431"/>
      <c r="N3" s="444"/>
    </row>
    <row r="4" spans="2:14" ht="54.35" x14ac:dyDescent="0.2">
      <c r="B4" s="421" t="s">
        <v>216</v>
      </c>
      <c r="C4" s="130" t="s">
        <v>217</v>
      </c>
      <c r="D4" s="131" t="s">
        <v>218</v>
      </c>
      <c r="E4" s="132">
        <v>1000</v>
      </c>
      <c r="F4" s="133">
        <v>780</v>
      </c>
      <c r="G4" s="134">
        <v>650</v>
      </c>
      <c r="H4" s="135">
        <f>$G$4/E4*$L$4</f>
        <v>32.5</v>
      </c>
      <c r="I4" s="136">
        <f>$G$4/F4*$L$4</f>
        <v>41.666666666666671</v>
      </c>
      <c r="J4" s="137">
        <f>$G$4/G4*$L$4</f>
        <v>50</v>
      </c>
      <c r="K4" s="138" t="s">
        <v>219</v>
      </c>
      <c r="L4" s="447">
        <v>50</v>
      </c>
      <c r="M4" s="448"/>
      <c r="N4" s="139" t="s">
        <v>220</v>
      </c>
    </row>
    <row r="5" spans="2:14" ht="54.35" x14ac:dyDescent="0.2">
      <c r="B5" s="422"/>
      <c r="C5" s="140" t="s">
        <v>221</v>
      </c>
      <c r="D5" s="141" t="s">
        <v>321</v>
      </c>
      <c r="E5" s="142">
        <v>3</v>
      </c>
      <c r="F5" s="143">
        <v>9</v>
      </c>
      <c r="G5" s="144">
        <v>6</v>
      </c>
      <c r="H5" s="145">
        <f>E5/$F$5*$L$5</f>
        <v>1.6666666666666665</v>
      </c>
      <c r="I5" s="146">
        <f>F5/$F$5*$L$5</f>
        <v>5</v>
      </c>
      <c r="J5" s="147">
        <f>G5/$F$5*$L$5</f>
        <v>3.333333333333333</v>
      </c>
      <c r="K5" s="148" t="s">
        <v>222</v>
      </c>
      <c r="L5" s="449">
        <v>5</v>
      </c>
      <c r="M5" s="450"/>
      <c r="N5" s="149" t="s">
        <v>223</v>
      </c>
    </row>
    <row r="6" spans="2:14" ht="54.35" x14ac:dyDescent="0.2">
      <c r="B6" s="422"/>
      <c r="C6" s="140" t="s">
        <v>224</v>
      </c>
      <c r="D6" s="141" t="s">
        <v>225</v>
      </c>
      <c r="E6" s="150">
        <v>600</v>
      </c>
      <c r="F6" s="151">
        <v>680</v>
      </c>
      <c r="G6" s="152">
        <v>450</v>
      </c>
      <c r="H6" s="145">
        <f>$G$6/E6*$L$6</f>
        <v>6</v>
      </c>
      <c r="I6" s="146">
        <f>$G$6/F6*$L$6</f>
        <v>5.2941176470588234</v>
      </c>
      <c r="J6" s="147">
        <f>$G$6/G6*$L$6</f>
        <v>8</v>
      </c>
      <c r="K6" s="148" t="s">
        <v>219</v>
      </c>
      <c r="L6" s="436">
        <v>8</v>
      </c>
      <c r="M6" s="437"/>
      <c r="N6" s="153" t="s">
        <v>220</v>
      </c>
    </row>
    <row r="7" spans="2:14" ht="54.35" x14ac:dyDescent="0.2">
      <c r="B7" s="422"/>
      <c r="C7" s="140" t="s">
        <v>226</v>
      </c>
      <c r="D7" s="141" t="s">
        <v>227</v>
      </c>
      <c r="E7" s="154">
        <v>80</v>
      </c>
      <c r="F7" s="155">
        <v>46.8</v>
      </c>
      <c r="G7" s="156">
        <v>65</v>
      </c>
      <c r="H7" s="145">
        <f>$F$7/E7*$L$7</f>
        <v>5.2649999999999997</v>
      </c>
      <c r="I7" s="146">
        <f>$F$7/F7*$L$7</f>
        <v>9</v>
      </c>
      <c r="J7" s="147">
        <f>$F$7/G7*$L$7</f>
        <v>6.4799999999999995</v>
      </c>
      <c r="K7" s="148" t="s">
        <v>219</v>
      </c>
      <c r="L7" s="436">
        <v>9</v>
      </c>
      <c r="M7" s="437"/>
      <c r="N7" s="153" t="s">
        <v>220</v>
      </c>
    </row>
    <row r="8" spans="2:14" ht="43.5" customHeight="1" x14ac:dyDescent="0.2">
      <c r="B8" s="423"/>
      <c r="C8" s="434" t="s">
        <v>228</v>
      </c>
      <c r="D8" s="216" t="s">
        <v>300</v>
      </c>
      <c r="E8" s="221">
        <v>0.04</v>
      </c>
      <c r="F8" s="220">
        <v>0.06</v>
      </c>
      <c r="G8" s="219">
        <v>5.5E-2</v>
      </c>
      <c r="H8" s="145">
        <f>$E$8/E8*$L$8</f>
        <v>6</v>
      </c>
      <c r="I8" s="146">
        <f t="shared" ref="I8:J8" si="0">$E$8/F8*$L$8</f>
        <v>4</v>
      </c>
      <c r="J8" s="147">
        <f t="shared" si="0"/>
        <v>4.3636363636363633</v>
      </c>
      <c r="K8" s="432" t="s">
        <v>298</v>
      </c>
      <c r="L8" s="217">
        <v>6</v>
      </c>
      <c r="M8" s="434">
        <v>8</v>
      </c>
      <c r="N8" s="451" t="s">
        <v>299</v>
      </c>
    </row>
    <row r="9" spans="2:14" ht="43.5" customHeight="1" thickBot="1" x14ac:dyDescent="0.25">
      <c r="B9" s="424"/>
      <c r="C9" s="435"/>
      <c r="D9" s="158" t="s">
        <v>301</v>
      </c>
      <c r="E9" s="223">
        <v>0.14000000000000001</v>
      </c>
      <c r="F9" s="218">
        <v>0.12</v>
      </c>
      <c r="G9" s="222">
        <v>0.08</v>
      </c>
      <c r="H9" s="159">
        <f>$G$9/E9*$L$9</f>
        <v>1.1428571428571428</v>
      </c>
      <c r="I9" s="160">
        <f>$G$9/F9*$L$9</f>
        <v>1.3333333333333335</v>
      </c>
      <c r="J9" s="161">
        <f>$G$9/G9*$L$9</f>
        <v>2</v>
      </c>
      <c r="K9" s="433"/>
      <c r="L9" s="162">
        <v>2</v>
      </c>
      <c r="M9" s="435"/>
      <c r="N9" s="452"/>
    </row>
    <row r="10" spans="2:14" ht="54.35" x14ac:dyDescent="0.2">
      <c r="B10" s="421" t="s">
        <v>230</v>
      </c>
      <c r="C10" s="130" t="s">
        <v>231</v>
      </c>
      <c r="D10" s="131" t="s">
        <v>232</v>
      </c>
      <c r="E10" s="164">
        <v>8</v>
      </c>
      <c r="F10" s="165">
        <v>5</v>
      </c>
      <c r="G10" s="166">
        <v>5</v>
      </c>
      <c r="H10" s="167">
        <f>E10/$E$10*5</f>
        <v>5</v>
      </c>
      <c r="I10" s="168">
        <f t="shared" ref="I10:J10" si="1">F10/$E$10*5</f>
        <v>3.125</v>
      </c>
      <c r="J10" s="169">
        <f t="shared" si="1"/>
        <v>3.125</v>
      </c>
      <c r="K10" s="138" t="s">
        <v>233</v>
      </c>
      <c r="L10" s="447">
        <v>5</v>
      </c>
      <c r="M10" s="448"/>
      <c r="N10" s="139" t="s">
        <v>229</v>
      </c>
    </row>
    <row r="11" spans="2:14" ht="54.35" hidden="1" x14ac:dyDescent="0.2">
      <c r="B11" s="422"/>
      <c r="C11" s="140"/>
      <c r="D11" s="141" t="s">
        <v>234</v>
      </c>
      <c r="E11" s="150">
        <v>600</v>
      </c>
      <c r="F11" s="170">
        <v>600</v>
      </c>
      <c r="G11" s="171">
        <v>300</v>
      </c>
      <c r="H11" s="172">
        <f>E11/$F$11*$M$11</f>
        <v>2</v>
      </c>
      <c r="I11" s="173">
        <f>F11/$F$11*$M$11</f>
        <v>2</v>
      </c>
      <c r="J11" s="147">
        <f>G11/$F$11*$M$11</f>
        <v>1</v>
      </c>
      <c r="K11" s="148" t="s">
        <v>235</v>
      </c>
      <c r="L11" s="212"/>
      <c r="M11" s="140">
        <v>2</v>
      </c>
      <c r="N11" s="153" t="s">
        <v>229</v>
      </c>
    </row>
    <row r="12" spans="2:14" ht="54.35" hidden="1" x14ac:dyDescent="0.2">
      <c r="B12" s="422"/>
      <c r="C12" s="140"/>
      <c r="D12" s="141" t="s">
        <v>236</v>
      </c>
      <c r="E12" s="150">
        <v>10</v>
      </c>
      <c r="F12" s="170">
        <v>4</v>
      </c>
      <c r="G12" s="171">
        <v>3</v>
      </c>
      <c r="H12" s="145">
        <f>E12/$E$12*$M$12</f>
        <v>2</v>
      </c>
      <c r="I12" s="146">
        <f>F12/$E$12*$M$12</f>
        <v>0.8</v>
      </c>
      <c r="J12" s="147">
        <f>G12/$E$12*$M$12</f>
        <v>0.6</v>
      </c>
      <c r="K12" s="148" t="s">
        <v>237</v>
      </c>
      <c r="L12" s="212"/>
      <c r="M12" s="140">
        <v>2</v>
      </c>
      <c r="N12" s="153" t="s">
        <v>229</v>
      </c>
    </row>
    <row r="13" spans="2:14" ht="108.7" hidden="1" x14ac:dyDescent="0.2">
      <c r="B13" s="422"/>
      <c r="C13" s="140"/>
      <c r="D13" s="174" t="s">
        <v>238</v>
      </c>
      <c r="E13" s="175">
        <f>E11/E12</f>
        <v>60</v>
      </c>
      <c r="F13" s="176">
        <f>F11/F12</f>
        <v>150</v>
      </c>
      <c r="G13" s="177">
        <f t="shared" ref="G13" si="2">G11/G12</f>
        <v>100</v>
      </c>
      <c r="H13" s="145">
        <f>$E$13/E13*$M$13</f>
        <v>4</v>
      </c>
      <c r="I13" s="146">
        <f>$E$13/F13*$M$13</f>
        <v>1.6</v>
      </c>
      <c r="J13" s="147">
        <f>$E$13/G13*$M$13</f>
        <v>2.4</v>
      </c>
      <c r="K13" s="148" t="s">
        <v>239</v>
      </c>
      <c r="L13" s="212"/>
      <c r="M13" s="140">
        <v>4</v>
      </c>
      <c r="N13" s="153" t="s">
        <v>240</v>
      </c>
    </row>
    <row r="14" spans="2:14" ht="54.35" hidden="1" x14ac:dyDescent="0.2">
      <c r="B14" s="422"/>
      <c r="C14" s="140"/>
      <c r="D14" s="174" t="s">
        <v>241</v>
      </c>
      <c r="E14" s="175">
        <v>120</v>
      </c>
      <c r="F14" s="176">
        <v>60</v>
      </c>
      <c r="G14" s="177">
        <v>5</v>
      </c>
      <c r="H14" s="145">
        <f>E14/$E$14*$M$14</f>
        <v>2</v>
      </c>
      <c r="I14" s="146">
        <f>F14/$E$14*$M$14</f>
        <v>1</v>
      </c>
      <c r="J14" s="147">
        <f>G14/$E$14*$M$14</f>
        <v>8.3333333333333329E-2</v>
      </c>
      <c r="K14" s="148" t="s">
        <v>242</v>
      </c>
      <c r="L14" s="212"/>
      <c r="M14" s="140">
        <v>2</v>
      </c>
      <c r="N14" s="153" t="s">
        <v>229</v>
      </c>
    </row>
    <row r="15" spans="2:14" ht="54.35" hidden="1" x14ac:dyDescent="0.2">
      <c r="B15" s="422"/>
      <c r="C15" s="140"/>
      <c r="D15" s="174" t="s">
        <v>243</v>
      </c>
      <c r="E15" s="175">
        <v>4</v>
      </c>
      <c r="F15" s="176">
        <v>3</v>
      </c>
      <c r="G15" s="177">
        <v>1</v>
      </c>
      <c r="H15" s="145">
        <f>E15/$E$15*$M$15</f>
        <v>2</v>
      </c>
      <c r="I15" s="146">
        <f>F15/$E$15*$M$15</f>
        <v>1.5</v>
      </c>
      <c r="J15" s="147">
        <f>G15/$E$15*$M$15</f>
        <v>0.5</v>
      </c>
      <c r="K15" s="148" t="s">
        <v>244</v>
      </c>
      <c r="L15" s="212"/>
      <c r="M15" s="140">
        <v>2</v>
      </c>
      <c r="N15" s="153" t="s">
        <v>229</v>
      </c>
    </row>
    <row r="16" spans="2:14" ht="54.35" x14ac:dyDescent="0.2">
      <c r="B16" s="422"/>
      <c r="C16" s="140" t="s">
        <v>245</v>
      </c>
      <c r="D16" s="174" t="s">
        <v>246</v>
      </c>
      <c r="E16" s="178">
        <v>0.22</v>
      </c>
      <c r="F16" s="179">
        <v>0.3</v>
      </c>
      <c r="G16" s="180">
        <v>0.05</v>
      </c>
      <c r="H16" s="181">
        <f>E16/$F$16*$L$16</f>
        <v>7.3333333333333339</v>
      </c>
      <c r="I16" s="146">
        <f>F16/$F$16*$L$16</f>
        <v>10</v>
      </c>
      <c r="J16" s="182">
        <f>G16/$F$16*$L$16</f>
        <v>1.666666666666667</v>
      </c>
      <c r="K16" s="148" t="s">
        <v>247</v>
      </c>
      <c r="L16" s="436">
        <v>10</v>
      </c>
      <c r="M16" s="437"/>
      <c r="N16" s="153" t="s">
        <v>229</v>
      </c>
    </row>
    <row r="17" spans="2:14" ht="68.599999999999994" thickBot="1" x14ac:dyDescent="0.25">
      <c r="B17" s="424"/>
      <c r="C17" s="157" t="s">
        <v>248</v>
      </c>
      <c r="D17" s="183" t="s">
        <v>249</v>
      </c>
      <c r="E17" s="184">
        <v>3</v>
      </c>
      <c r="F17" s="185">
        <v>2</v>
      </c>
      <c r="G17" s="186">
        <v>1</v>
      </c>
      <c r="H17" s="159">
        <f>E17/$E$17*$L$17</f>
        <v>5</v>
      </c>
      <c r="I17" s="160">
        <f>F17/$E$17*$L$17</f>
        <v>3.333333333333333</v>
      </c>
      <c r="J17" s="161">
        <f>G17/$E$17*$L$17</f>
        <v>1.6666666666666665</v>
      </c>
      <c r="K17" s="162" t="s">
        <v>250</v>
      </c>
      <c r="L17" s="438">
        <v>5</v>
      </c>
      <c r="M17" s="439"/>
      <c r="N17" s="163" t="s">
        <v>229</v>
      </c>
    </row>
    <row r="18" spans="2:14" ht="24.45" thickBot="1" x14ac:dyDescent="0.25">
      <c r="B18" s="187"/>
      <c r="C18" s="188"/>
      <c r="D18" s="189" t="s">
        <v>251</v>
      </c>
      <c r="E18" s="425"/>
      <c r="F18" s="426"/>
      <c r="G18" s="426"/>
      <c r="H18" s="190">
        <f>SUM(H10:H17)</f>
        <v>29.333333333333336</v>
      </c>
      <c r="I18" s="191">
        <f>SUM(I10:I17)</f>
        <v>23.358333333333331</v>
      </c>
      <c r="J18" s="192">
        <f>SUM(J10:J17)</f>
        <v>11.041666666666666</v>
      </c>
      <c r="K18" s="193" t="s">
        <v>252</v>
      </c>
      <c r="L18" s="442"/>
      <c r="M18" s="443"/>
      <c r="N18" s="194"/>
    </row>
    <row r="19" spans="2:14" ht="24.45" thickBot="1" x14ac:dyDescent="0.25">
      <c r="B19" s="409" t="s">
        <v>253</v>
      </c>
      <c r="C19" s="410"/>
      <c r="D19" s="410"/>
      <c r="E19" s="410"/>
      <c r="F19" s="410"/>
      <c r="G19" s="411"/>
      <c r="H19" s="195">
        <f>SUM(H4:H17)</f>
        <v>81.907857142857139</v>
      </c>
      <c r="I19" s="196">
        <f>SUM(I4:I17)</f>
        <v>89.652450980392146</v>
      </c>
      <c r="J19" s="197">
        <f>SUM(J4:J17)</f>
        <v>85.218636363636364</v>
      </c>
      <c r="K19" s="198"/>
      <c r="L19" s="440">
        <f>L17+L16+L10+M8+L7+L6+L5+L4</f>
        <v>100</v>
      </c>
      <c r="M19" s="441"/>
      <c r="N19" s="199"/>
    </row>
  </sheetData>
  <sheetProtection algorithmName="SHA-512" hashValue="nCwDBSmi2yK+evy0yusnfSYcfwGpzm1Xso8W9z92aMPGi19noHtS53LVu1SgwGPX4Efynl4KvM8xfZuk1Z6hMA==" saltValue="igYIvQAzVskytxwUSfRCfQ==" spinCount="100000" sheet="1" objects="1" scenarios="1"/>
  <mergeCells count="25">
    <mergeCell ref="L17:M17"/>
    <mergeCell ref="L19:M19"/>
    <mergeCell ref="L18:M18"/>
    <mergeCell ref="N2:N3"/>
    <mergeCell ref="L2:M3"/>
    <mergeCell ref="L4:M4"/>
    <mergeCell ref="L5:M5"/>
    <mergeCell ref="L6:M6"/>
    <mergeCell ref="L7:M7"/>
    <mergeCell ref="M8:M9"/>
    <mergeCell ref="N8:N9"/>
    <mergeCell ref="L10:M10"/>
    <mergeCell ref="H2:J2"/>
    <mergeCell ref="K2:K3"/>
    <mergeCell ref="K8:K9"/>
    <mergeCell ref="C8:C9"/>
    <mergeCell ref="L16:M16"/>
    <mergeCell ref="B19:G19"/>
    <mergeCell ref="B2:B3"/>
    <mergeCell ref="C2:C3"/>
    <mergeCell ref="D2:D3"/>
    <mergeCell ref="E2:G2"/>
    <mergeCell ref="B4:B9"/>
    <mergeCell ref="B10:B17"/>
    <mergeCell ref="E18:G1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5</vt:i4>
      </vt:variant>
    </vt:vector>
  </HeadingPairs>
  <TitlesOfParts>
    <vt:vector size="5" baseType="lpstr">
      <vt:lpstr>הצעה חלק א' - התקנת ציוד תוכנה </vt:lpstr>
      <vt:lpstr>הצעה חלק ב' - מחירון חלפים ופרו</vt:lpstr>
      <vt:lpstr>הצעה חלק ג' - אחרים</vt:lpstr>
      <vt:lpstr>נספח ד' תוכנית ביצוע להתקנה</vt:lpstr>
      <vt:lpstr>טבלת דוגמא לאופן שקלול ה.מ.</vt:lpstr>
    </vt:vector>
  </TitlesOfParts>
  <Company>Sheba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זהר-פרבר נעמה</dc:creator>
  <cp:lastModifiedBy>זהר-פרבר נעמה</cp:lastModifiedBy>
  <dcterms:created xsi:type="dcterms:W3CDTF">2021-05-19T05:30:21Z</dcterms:created>
  <dcterms:modified xsi:type="dcterms:W3CDTF">2021-11-03T08:15:26Z</dcterms:modified>
</cp:coreProperties>
</file>